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5150" windowHeight="7830"/>
  </bookViews>
  <sheets>
    <sheet name="جلد" sheetId="26" r:id="rId1"/>
    <sheet name="فرم روكش " sheetId="23" r:id="rId2"/>
    <sheet name="برنامه" sheetId="15" r:id="rId3"/>
    <sheet name="حقوق و مزایای مستمر" sheetId="9" r:id="rId4"/>
    <sheet name="سایر هزینه های پرسنلی" sheetId="10" r:id="rId5"/>
    <sheet name="سایر هزینه ها" sheetId="13" r:id="rId6"/>
    <sheet name="تملک دارائیهای سرمایه ای " sheetId="31" r:id="rId7"/>
    <sheet name="بودجه ریزی مبتنی بر عملکرد " sheetId="30" r:id="rId8"/>
    <sheet name="نیروی انسانی " sheetId="25" r:id="rId9"/>
    <sheet name="دانشجو " sheetId="24" r:id="rId10"/>
    <sheet name="عملکرد" sheetId="29" state="hidden" r:id="rId11"/>
  </sheets>
  <externalReferences>
    <externalReference r:id="rId12"/>
  </externalReferences>
  <definedNames>
    <definedName name="_xlnm.Print_Area" localSheetId="2">برنامه!$B$3:$P$43</definedName>
    <definedName name="_xlnm.Print_Area" localSheetId="0">جلد!$B$3:$K$18</definedName>
    <definedName name="_xlnm.Print_Area" localSheetId="3">'حقوق و مزایای مستمر'!$B$2:$X$35</definedName>
    <definedName name="_xlnm.Print_Area" localSheetId="9">'دانشجو '!$B$3:$L$22</definedName>
    <definedName name="_xlnm.Print_Area" localSheetId="5">'سایر هزینه ها'!$B$2:$W$30</definedName>
    <definedName name="_xlnm.Print_Area" localSheetId="4">'سایر هزینه های پرسنلی'!$B$2:$Y$32</definedName>
    <definedName name="_xlnm.Print_Area" localSheetId="10">عملکرد!$C$5:$H$77</definedName>
    <definedName name="_xlnm.Print_Area" localSheetId="1">'فرم روكش '!$B$4:$G$20</definedName>
    <definedName name="_xlnm.Print_Area" localSheetId="8">'نیروی انسانی '!$B$2:$P$40</definedName>
  </definedNames>
  <calcPr calcId="145621"/>
</workbook>
</file>

<file path=xl/calcChain.xml><?xml version="1.0" encoding="utf-8"?>
<calcChain xmlns="http://schemas.openxmlformats.org/spreadsheetml/2006/main">
  <c r="J39" i="15" l="1"/>
  <c r="O35" i="25" l="1"/>
  <c r="D31" i="9"/>
  <c r="D30" i="9"/>
  <c r="D20" i="9"/>
  <c r="D29" i="9"/>
  <c r="D28" i="9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C35" i="25"/>
  <c r="J18" i="24"/>
  <c r="O31" i="25"/>
  <c r="O30" i="25"/>
  <c r="O29" i="25"/>
  <c r="O25" i="25"/>
  <c r="F35" i="25"/>
  <c r="I35" i="25"/>
  <c r="L35" i="25"/>
  <c r="K19" i="25"/>
  <c r="J19" i="25"/>
  <c r="I19" i="25"/>
  <c r="H19" i="25"/>
  <c r="D19" i="25"/>
  <c r="E19" i="25"/>
  <c r="C19" i="25"/>
  <c r="L24" i="30"/>
  <c r="L14" i="30"/>
  <c r="L15" i="30"/>
  <c r="L16" i="30"/>
  <c r="L17" i="30"/>
  <c r="L18" i="30"/>
  <c r="L19" i="30"/>
  <c r="L20" i="30"/>
  <c r="L21" i="30"/>
  <c r="L22" i="30"/>
  <c r="L23" i="30"/>
  <c r="L13" i="30"/>
  <c r="J24" i="30"/>
  <c r="K24" i="30"/>
  <c r="I24" i="30"/>
  <c r="O41" i="15"/>
  <c r="O40" i="15"/>
  <c r="O39" i="15"/>
  <c r="N41" i="15"/>
  <c r="N40" i="15"/>
  <c r="N39" i="15"/>
  <c r="J41" i="15"/>
  <c r="J40" i="15"/>
  <c r="P32" i="15"/>
  <c r="K34" i="15"/>
  <c r="K30" i="15"/>
  <c r="K31" i="15"/>
  <c r="K32" i="15"/>
  <c r="K33" i="15"/>
  <c r="K27" i="15"/>
  <c r="N27" i="15" s="1"/>
  <c r="K26" i="15"/>
  <c r="K25" i="15"/>
  <c r="N25" i="15" s="1"/>
  <c r="K24" i="15"/>
  <c r="K22" i="15"/>
  <c r="N22" i="15" s="1"/>
  <c r="K21" i="15"/>
  <c r="N21" i="15" s="1"/>
  <c r="K20" i="15"/>
  <c r="K19" i="15"/>
  <c r="K17" i="15"/>
  <c r="K16" i="15"/>
  <c r="K15" i="15"/>
  <c r="K14" i="15"/>
  <c r="K13" i="15"/>
  <c r="K12" i="15"/>
  <c r="N13" i="15"/>
  <c r="N14" i="15"/>
  <c r="N15" i="15"/>
  <c r="N16" i="15"/>
  <c r="N17" i="15"/>
  <c r="N19" i="15"/>
  <c r="N20" i="15"/>
  <c r="N24" i="15"/>
  <c r="N26" i="15"/>
  <c r="N12" i="15"/>
  <c r="V14" i="10" l="1"/>
  <c r="Y14" i="10"/>
  <c r="N14" i="10"/>
  <c r="V10" i="10"/>
  <c r="W29" i="10"/>
  <c r="K28" i="15" s="1"/>
  <c r="N28" i="15" s="1"/>
  <c r="F29" i="10"/>
  <c r="G29" i="10"/>
  <c r="H29" i="10"/>
  <c r="I29" i="10"/>
  <c r="J29" i="10"/>
  <c r="K29" i="10"/>
  <c r="K23" i="15" s="1"/>
  <c r="N23" i="15" s="1"/>
  <c r="L29" i="10"/>
  <c r="M29" i="10"/>
  <c r="O29" i="10"/>
  <c r="P29" i="10"/>
  <c r="Q29" i="10"/>
  <c r="K18" i="15" s="1"/>
  <c r="N18" i="15" s="1"/>
  <c r="R29" i="10"/>
  <c r="S29" i="10"/>
  <c r="T29" i="10"/>
  <c r="U29" i="10"/>
  <c r="X29" i="10"/>
  <c r="K29" i="15" s="1"/>
  <c r="N29" i="15" s="1"/>
  <c r="E29" i="10"/>
  <c r="N10" i="10"/>
  <c r="Y10" i="10" s="1"/>
  <c r="X29" i="9"/>
  <c r="X28" i="9"/>
  <c r="X27" i="9"/>
  <c r="X26" i="9"/>
  <c r="X24" i="9"/>
  <c r="X22" i="9"/>
  <c r="X23" i="9"/>
  <c r="X21" i="9"/>
  <c r="X18" i="9"/>
  <c r="X19" i="9"/>
  <c r="X17" i="9"/>
  <c r="X15" i="9"/>
  <c r="X16" i="9"/>
  <c r="X13" i="9"/>
  <c r="X10" i="9"/>
  <c r="X11" i="9"/>
  <c r="X12" i="9"/>
  <c r="X9" i="9"/>
  <c r="I32" i="15"/>
  <c r="I33" i="15"/>
  <c r="I24" i="15"/>
  <c r="I23" i="15"/>
  <c r="H24" i="15"/>
  <c r="H23" i="15"/>
  <c r="I22" i="15" l="1"/>
  <c r="I21" i="15"/>
  <c r="H22" i="15"/>
  <c r="H21" i="15"/>
  <c r="I18" i="15"/>
  <c r="I20" i="15"/>
  <c r="I31" i="15" s="1"/>
  <c r="I19" i="15"/>
  <c r="H20" i="15"/>
  <c r="H19" i="15"/>
  <c r="H18" i="15"/>
  <c r="I17" i="15"/>
  <c r="H17" i="15"/>
  <c r="I16" i="15"/>
  <c r="H16" i="15"/>
  <c r="I15" i="15"/>
  <c r="H15" i="15"/>
  <c r="O28" i="15"/>
  <c r="F24" i="15"/>
  <c r="F23" i="15"/>
  <c r="F22" i="15"/>
  <c r="F21" i="15"/>
  <c r="F20" i="15"/>
  <c r="F19" i="15"/>
  <c r="F18" i="15"/>
  <c r="F17" i="15"/>
  <c r="F16" i="15"/>
  <c r="F15" i="15"/>
  <c r="E24" i="15"/>
  <c r="W9" i="9"/>
  <c r="T30" i="9"/>
  <c r="T31" i="9" s="1"/>
  <c r="T20" i="9"/>
  <c r="E23" i="15"/>
  <c r="E22" i="15"/>
  <c r="E21" i="15"/>
  <c r="E20" i="15"/>
  <c r="E19" i="15"/>
  <c r="E18" i="15"/>
  <c r="E17" i="15"/>
  <c r="E16" i="15"/>
  <c r="E15" i="15"/>
  <c r="F30" i="15"/>
  <c r="F31" i="15"/>
  <c r="M21" i="15" l="1"/>
  <c r="M23" i="15"/>
  <c r="M18" i="15"/>
  <c r="M22" i="15"/>
  <c r="E30" i="15"/>
  <c r="M15" i="15"/>
  <c r="M17" i="15"/>
  <c r="I34" i="15"/>
  <c r="M16" i="15"/>
  <c r="M20" i="15"/>
  <c r="I30" i="15"/>
  <c r="M19" i="15"/>
  <c r="E31" i="15"/>
  <c r="M24" i="15"/>
  <c r="F34" i="15"/>
  <c r="E34" i="15"/>
  <c r="N24" i="9"/>
  <c r="W24" i="9"/>
  <c r="H13" i="31"/>
  <c r="I13" i="31"/>
  <c r="G13" i="31"/>
  <c r="J11" i="31" l="1"/>
  <c r="J12" i="31"/>
  <c r="J10" i="31"/>
  <c r="V25" i="13"/>
  <c r="L29" i="15" s="1"/>
  <c r="O29" i="15" s="1"/>
  <c r="P29" i="15" s="1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9" i="13"/>
  <c r="O25" i="13"/>
  <c r="L16" i="15" s="1"/>
  <c r="O16" i="15" s="1"/>
  <c r="P25" i="13"/>
  <c r="L18" i="15" s="1"/>
  <c r="O18" i="15" s="1"/>
  <c r="Q25" i="13"/>
  <c r="L20" i="15" s="1"/>
  <c r="O20" i="15" s="1"/>
  <c r="R25" i="13"/>
  <c r="L22" i="15" s="1"/>
  <c r="O22" i="15" s="1"/>
  <c r="S25" i="13"/>
  <c r="L24" i="15" s="1"/>
  <c r="O24" i="15" s="1"/>
  <c r="T25" i="13"/>
  <c r="L27" i="15" s="1"/>
  <c r="O27" i="15" s="1"/>
  <c r="N25" i="13"/>
  <c r="L13" i="15" s="1"/>
  <c r="O13" i="15" s="1"/>
  <c r="D25" i="13"/>
  <c r="L12" i="15" s="1"/>
  <c r="O12" i="15" s="1"/>
  <c r="P12" i="15" s="1"/>
  <c r="E25" i="13"/>
  <c r="L14" i="15" s="1"/>
  <c r="O14" i="15" s="1"/>
  <c r="K25" i="13"/>
  <c r="L25" i="15" s="1"/>
  <c r="O25" i="15" s="1"/>
  <c r="L25" i="13"/>
  <c r="L26" i="15" s="1"/>
  <c r="O26" i="15" s="1"/>
  <c r="J25" i="13"/>
  <c r="L23" i="15" s="1"/>
  <c r="O23" i="15" s="1"/>
  <c r="M10" i="13"/>
  <c r="W10" i="13" s="1"/>
  <c r="M11" i="13"/>
  <c r="M12" i="13"/>
  <c r="W12" i="13" s="1"/>
  <c r="M13" i="13"/>
  <c r="M14" i="13"/>
  <c r="W14" i="13" s="1"/>
  <c r="M15" i="13"/>
  <c r="M16" i="13"/>
  <c r="W16" i="13" s="1"/>
  <c r="M17" i="13"/>
  <c r="M18" i="13"/>
  <c r="W18" i="13" s="1"/>
  <c r="M19" i="13"/>
  <c r="M20" i="13"/>
  <c r="W20" i="13" s="1"/>
  <c r="M21" i="13"/>
  <c r="M22" i="13"/>
  <c r="W22" i="13" s="1"/>
  <c r="M23" i="13"/>
  <c r="M24" i="13"/>
  <c r="W24" i="13" s="1"/>
  <c r="M9" i="13"/>
  <c r="V11" i="10"/>
  <c r="V15" i="10"/>
  <c r="V16" i="10"/>
  <c r="V17" i="10"/>
  <c r="V18" i="10"/>
  <c r="V19" i="10"/>
  <c r="V12" i="10"/>
  <c r="V20" i="10"/>
  <c r="V21" i="10"/>
  <c r="V22" i="10"/>
  <c r="V23" i="10"/>
  <c r="V24" i="10"/>
  <c r="V25" i="10"/>
  <c r="V26" i="10"/>
  <c r="V27" i="10"/>
  <c r="V28" i="10"/>
  <c r="V13" i="10"/>
  <c r="N26" i="10"/>
  <c r="Y26" i="10" s="1"/>
  <c r="N11" i="10"/>
  <c r="N15" i="10"/>
  <c r="Y15" i="10" s="1"/>
  <c r="N16" i="10"/>
  <c r="Y16" i="10" s="1"/>
  <c r="N17" i="10"/>
  <c r="Y17" i="10" s="1"/>
  <c r="N18" i="10"/>
  <c r="Y18" i="10" s="1"/>
  <c r="N19" i="10"/>
  <c r="Y19" i="10" s="1"/>
  <c r="N12" i="10"/>
  <c r="Y12" i="10" s="1"/>
  <c r="N20" i="10"/>
  <c r="Y20" i="10" s="1"/>
  <c r="N21" i="10"/>
  <c r="Y21" i="10" s="1"/>
  <c r="N22" i="10"/>
  <c r="Y22" i="10" s="1"/>
  <c r="N23" i="10"/>
  <c r="Y23" i="10" s="1"/>
  <c r="N24" i="10"/>
  <c r="Y24" i="10" s="1"/>
  <c r="N25" i="10"/>
  <c r="Y25" i="10" s="1"/>
  <c r="N27" i="10"/>
  <c r="N28" i="10"/>
  <c r="Y28" i="10" s="1"/>
  <c r="N13" i="10"/>
  <c r="U25" i="13" l="1"/>
  <c r="Y11" i="10"/>
  <c r="N29" i="10"/>
  <c r="V29" i="10"/>
  <c r="Y13" i="10"/>
  <c r="Y27" i="10"/>
  <c r="W9" i="13"/>
  <c r="W23" i="13"/>
  <c r="W21" i="13"/>
  <c r="W19" i="13"/>
  <c r="W17" i="13"/>
  <c r="W15" i="13"/>
  <c r="W13" i="13"/>
  <c r="W11" i="13"/>
  <c r="J13" i="31"/>
  <c r="M25" i="13"/>
  <c r="Y29" i="10" l="1"/>
  <c r="J25" i="15"/>
  <c r="J26" i="15"/>
  <c r="J27" i="15"/>
  <c r="J15" i="15"/>
  <c r="J16" i="15"/>
  <c r="J17" i="15"/>
  <c r="J18" i="15"/>
  <c r="J19" i="15"/>
  <c r="J20" i="15"/>
  <c r="J21" i="15"/>
  <c r="J22" i="15"/>
  <c r="J23" i="15"/>
  <c r="J24" i="15"/>
  <c r="J28" i="15"/>
  <c r="J29" i="15"/>
  <c r="G28" i="15"/>
  <c r="G29" i="15"/>
  <c r="P30" i="9"/>
  <c r="Q30" i="9"/>
  <c r="R30" i="9"/>
  <c r="S30" i="9"/>
  <c r="W28" i="9"/>
  <c r="W25" i="9"/>
  <c r="X25" i="9" s="1"/>
  <c r="W22" i="9"/>
  <c r="W29" i="9"/>
  <c r="W26" i="9"/>
  <c r="W23" i="9"/>
  <c r="W27" i="9"/>
  <c r="W21" i="9"/>
  <c r="W10" i="9"/>
  <c r="W13" i="9"/>
  <c r="W14" i="9"/>
  <c r="W11" i="9"/>
  <c r="W15" i="9"/>
  <c r="W12" i="9"/>
  <c r="W16" i="9"/>
  <c r="W17" i="9"/>
  <c r="W19" i="9"/>
  <c r="W18" i="9"/>
  <c r="G20" i="9"/>
  <c r="H20" i="9"/>
  <c r="I20" i="9"/>
  <c r="J20" i="9"/>
  <c r="K20" i="9"/>
  <c r="P20" i="9"/>
  <c r="Q20" i="9"/>
  <c r="R20" i="9"/>
  <c r="S20" i="9"/>
  <c r="L14" i="25"/>
  <c r="L15" i="25"/>
  <c r="L13" i="25"/>
  <c r="F14" i="25"/>
  <c r="F15" i="25"/>
  <c r="F13" i="25"/>
  <c r="L9" i="25"/>
  <c r="F9" i="25"/>
  <c r="M13" i="25" l="1"/>
  <c r="M14" i="25"/>
  <c r="M9" i="25"/>
  <c r="M15" i="25"/>
  <c r="F19" i="25"/>
  <c r="L19" i="25"/>
  <c r="S31" i="9"/>
  <c r="G22" i="15" s="1"/>
  <c r="Q31" i="9"/>
  <c r="G18" i="15" s="1"/>
  <c r="W20" i="9"/>
  <c r="W30" i="9"/>
  <c r="W31" i="9" s="1"/>
  <c r="P26" i="15"/>
  <c r="G27" i="15"/>
  <c r="P22" i="15"/>
  <c r="R31" i="9"/>
  <c r="P31" i="9"/>
  <c r="P28" i="15"/>
  <c r="P14" i="15"/>
  <c r="J42" i="15"/>
  <c r="O33" i="15"/>
  <c r="P33" i="15" s="1"/>
  <c r="N33" i="15"/>
  <c r="M33" i="15"/>
  <c r="L33" i="15"/>
  <c r="H33" i="15"/>
  <c r="O32" i="15"/>
  <c r="N32" i="15"/>
  <c r="M32" i="15"/>
  <c r="L32" i="15"/>
  <c r="H32" i="15"/>
  <c r="N30" i="15"/>
  <c r="N31" i="15"/>
  <c r="O31" i="15"/>
  <c r="P31" i="15" s="1"/>
  <c r="L31" i="15"/>
  <c r="H31" i="15"/>
  <c r="H30" i="15"/>
  <c r="M19" i="25" l="1"/>
  <c r="P27" i="15"/>
  <c r="P18" i="15"/>
  <c r="G26" i="15"/>
  <c r="G20" i="15"/>
  <c r="P20" i="15"/>
  <c r="G16" i="15"/>
  <c r="P16" i="15"/>
  <c r="G24" i="15"/>
  <c r="P24" i="15"/>
  <c r="J32" i="15"/>
  <c r="D11" i="23"/>
  <c r="E11" i="23"/>
  <c r="J30" i="15"/>
  <c r="J31" i="15"/>
  <c r="H34" i="15"/>
  <c r="N34" i="15"/>
  <c r="G32" i="15"/>
  <c r="G33" i="15"/>
  <c r="J33" i="15"/>
  <c r="J34" i="15" l="1"/>
  <c r="L10" i="24" l="1"/>
  <c r="P39" i="15"/>
  <c r="O42" i="15" l="1"/>
  <c r="N42" i="15"/>
  <c r="P40" i="15"/>
  <c r="P41" i="15"/>
  <c r="G30" i="9"/>
  <c r="H30" i="9"/>
  <c r="I30" i="9"/>
  <c r="J30" i="9"/>
  <c r="K30" i="9"/>
  <c r="K31" i="9" s="1"/>
  <c r="N27" i="9"/>
  <c r="N23" i="9"/>
  <c r="N26" i="9"/>
  <c r="N29" i="9"/>
  <c r="N22" i="9"/>
  <c r="N25" i="9"/>
  <c r="N28" i="9"/>
  <c r="N10" i="9"/>
  <c r="N13" i="9"/>
  <c r="N14" i="9"/>
  <c r="X14" i="9" s="1"/>
  <c r="X20" i="9" s="1"/>
  <c r="N11" i="9"/>
  <c r="N15" i="9"/>
  <c r="N12" i="9"/>
  <c r="N16" i="9"/>
  <c r="N17" i="9"/>
  <c r="N19" i="9"/>
  <c r="N18" i="9"/>
  <c r="N9" i="9"/>
  <c r="P23" i="15" l="1"/>
  <c r="G23" i="15"/>
  <c r="N20" i="9"/>
  <c r="P42" i="15"/>
  <c r="F11" i="23" s="1"/>
  <c r="G25" i="13" l="1"/>
  <c r="L17" i="15" s="1"/>
  <c r="O17" i="15" s="1"/>
  <c r="H25" i="13"/>
  <c r="L19" i="15" s="1"/>
  <c r="O19" i="15" s="1"/>
  <c r="I25" i="13"/>
  <c r="L21" i="15" s="1"/>
  <c r="O21" i="15" s="1"/>
  <c r="K51" i="29" l="1"/>
  <c r="D57" i="29"/>
  <c r="H57" i="29" s="1"/>
  <c r="F49" i="29"/>
  <c r="E45" i="29"/>
  <c r="E37" i="29"/>
  <c r="H37" i="29" s="1"/>
  <c r="G32" i="29"/>
  <c r="G51" i="29" s="1"/>
  <c r="G31" i="29"/>
  <c r="F32" i="29"/>
  <c r="F31" i="29"/>
  <c r="E32" i="29"/>
  <c r="E31" i="29"/>
  <c r="D32" i="29"/>
  <c r="D31" i="29"/>
  <c r="E25" i="29"/>
  <c r="D12" i="29"/>
  <c r="D10" i="29"/>
  <c r="D9" i="29"/>
  <c r="D8" i="29"/>
  <c r="H8" i="29" s="1"/>
  <c r="D7" i="29"/>
  <c r="G76" i="29"/>
  <c r="E76" i="29"/>
  <c r="H75" i="29"/>
  <c r="H74" i="29"/>
  <c r="H73" i="29"/>
  <c r="H72" i="29"/>
  <c r="H71" i="29"/>
  <c r="H70" i="29"/>
  <c r="F76" i="29"/>
  <c r="H68" i="29"/>
  <c r="H67" i="29"/>
  <c r="H66" i="29"/>
  <c r="H65" i="29"/>
  <c r="H64" i="29"/>
  <c r="H63" i="29"/>
  <c r="H62" i="29"/>
  <c r="H61" i="29"/>
  <c r="H60" i="29"/>
  <c r="D76" i="29"/>
  <c r="H59" i="29"/>
  <c r="H58" i="29"/>
  <c r="H56" i="29"/>
  <c r="H55" i="29"/>
  <c r="H54" i="29"/>
  <c r="H53" i="29"/>
  <c r="H52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6" i="29"/>
  <c r="H35" i="29"/>
  <c r="H34" i="29"/>
  <c r="H33" i="29"/>
  <c r="J32" i="29"/>
  <c r="H30" i="29"/>
  <c r="F29" i="29"/>
  <c r="E29" i="29"/>
  <c r="D29" i="29"/>
  <c r="J28" i="29"/>
  <c r="H28" i="29"/>
  <c r="H27" i="29"/>
  <c r="H26" i="29"/>
  <c r="H25" i="29"/>
  <c r="H24" i="29"/>
  <c r="K23" i="29"/>
  <c r="H23" i="29"/>
  <c r="H22" i="29"/>
  <c r="H21" i="29"/>
  <c r="H20" i="29"/>
  <c r="H19" i="29"/>
  <c r="H18" i="29"/>
  <c r="K17" i="29"/>
  <c r="J17" i="29"/>
  <c r="H17" i="29"/>
  <c r="G29" i="29"/>
  <c r="K16" i="29"/>
  <c r="J16" i="29"/>
  <c r="J19" i="29" s="1"/>
  <c r="H16" i="29"/>
  <c r="G15" i="29"/>
  <c r="F15" i="29"/>
  <c r="E15" i="29"/>
  <c r="H14" i="29"/>
  <c r="H13" i="29"/>
  <c r="H12" i="29"/>
  <c r="H11" i="29"/>
  <c r="H7" i="29"/>
  <c r="H10" i="29" l="1"/>
  <c r="D51" i="29"/>
  <c r="D77" i="29" s="1"/>
  <c r="H9" i="29"/>
  <c r="H32" i="29"/>
  <c r="E51" i="29"/>
  <c r="E77" i="29" s="1"/>
  <c r="F51" i="29"/>
  <c r="F77" i="29" s="1"/>
  <c r="H31" i="29"/>
  <c r="J25" i="29"/>
  <c r="K19" i="29"/>
  <c r="D15" i="29"/>
  <c r="H29" i="29"/>
  <c r="H76" i="29"/>
  <c r="H15" i="29"/>
  <c r="G77" i="29"/>
  <c r="H69" i="29"/>
  <c r="H51" i="29" l="1"/>
  <c r="H77" i="29"/>
  <c r="J74" i="29" s="1"/>
  <c r="F25" i="13" l="1"/>
  <c r="L15" i="15" s="1"/>
  <c r="N21" i="9"/>
  <c r="G31" i="9"/>
  <c r="H31" i="9"/>
  <c r="I31" i="9"/>
  <c r="J31" i="9"/>
  <c r="D34" i="15"/>
  <c r="O15" i="15" l="1"/>
  <c r="O30" i="15" s="1"/>
  <c r="L30" i="15"/>
  <c r="L34" i="15" s="1"/>
  <c r="P19" i="15"/>
  <c r="G19" i="15"/>
  <c r="P15" i="15"/>
  <c r="G15" i="15"/>
  <c r="P21" i="15"/>
  <c r="G21" i="15"/>
  <c r="P17" i="15"/>
  <c r="G17" i="15"/>
  <c r="G31" i="15"/>
  <c r="W25" i="13"/>
  <c r="C48" i="15" s="1"/>
  <c r="N30" i="9"/>
  <c r="O34" i="15" l="1"/>
  <c r="P30" i="15"/>
  <c r="P34" i="15" s="1"/>
  <c r="G25" i="15"/>
  <c r="P25" i="15"/>
  <c r="P13" i="15"/>
  <c r="M31" i="15"/>
  <c r="C11" i="23" s="1"/>
  <c r="M30" i="15"/>
  <c r="N31" i="9"/>
  <c r="X30" i="9"/>
  <c r="X31" i="9" s="1"/>
  <c r="M34" i="15" l="1"/>
  <c r="G30" i="15"/>
  <c r="G34" i="15" s="1"/>
  <c r="B11" i="23" l="1"/>
  <c r="G11" i="23" s="1"/>
  <c r="C15" i="23" s="1"/>
</calcChain>
</file>

<file path=xl/sharedStrings.xml><?xml version="1.0" encoding="utf-8"?>
<sst xmlns="http://schemas.openxmlformats.org/spreadsheetml/2006/main" count="597" uniqueCount="299">
  <si>
    <t>« ارقام به ميليون ريال »</t>
  </si>
  <si>
    <t xml:space="preserve">جمع </t>
  </si>
  <si>
    <t>عمومي</t>
  </si>
  <si>
    <t>جمع</t>
  </si>
  <si>
    <t xml:space="preserve">عنوان برنامه </t>
  </si>
  <si>
    <t xml:space="preserve">جمع كل </t>
  </si>
  <si>
    <t>تاريخ و امضاء</t>
  </si>
  <si>
    <t>جمع كل</t>
  </si>
  <si>
    <t>شرح</t>
  </si>
  <si>
    <t xml:space="preserve">فعاليت </t>
  </si>
  <si>
    <t>پرداخت حقوق و مزاياي كاركنان رسمي و پيماني هيئت علمي</t>
  </si>
  <si>
    <t>پرداخت عيدي كاركنان رسمي و پيماني هيئت علمي</t>
  </si>
  <si>
    <t>پرداخت حقوق و مزاياي كاركنان رسمي و پيماني غير هيئت علمي</t>
  </si>
  <si>
    <t>پرداخت عيدي كاركنان رسمي و پيماني غير هيئت علمي</t>
  </si>
  <si>
    <t xml:space="preserve">آموزش دكتراي حرفه اي </t>
  </si>
  <si>
    <t>پرداخت بيمه تأمين اجتماعي كاركنان پيماني هيئت علمي</t>
  </si>
  <si>
    <t>پرداخت بيمه خدمات درماني كاركنان رسمي هيئت علمي - 2% سهم كارفرما</t>
  </si>
  <si>
    <t>پرداخت بيمه تأمين اجتماعي كاركنان پيماني غير هيئت علمي</t>
  </si>
  <si>
    <t>پرداخت بيمه خدمات درماني كاركنان رسمي غير هيئت علمي - 2% سهم كارفرما</t>
  </si>
  <si>
    <t xml:space="preserve">تامين اعتبار از منابع عمومي برنامه </t>
  </si>
  <si>
    <t xml:space="preserve">پرداخت جيره غير نقدي </t>
  </si>
  <si>
    <t>پرداخت  محروميت از مطب كاركنان غير هيئت علمي</t>
  </si>
  <si>
    <t xml:space="preserve"> پرداخت بيمه تامين اجتماعي اضافه كار </t>
  </si>
  <si>
    <t xml:space="preserve">پرداخت كمك هزينه مسكن </t>
  </si>
  <si>
    <t xml:space="preserve">پرداخت كمك هزينه آموزش ضمن خدمت </t>
  </si>
  <si>
    <t>پرداخت هزينه هاي انرژي (آب و برق و سوخت وگاز و...)</t>
  </si>
  <si>
    <t xml:space="preserve">پرداخت هزينه هاي تعمير و نگهداري </t>
  </si>
  <si>
    <t>رسمي</t>
  </si>
  <si>
    <t xml:space="preserve">رسمي بيمه اي </t>
  </si>
  <si>
    <t>پيماني</t>
  </si>
  <si>
    <t xml:space="preserve"> كاركنان غير هيات علمي </t>
  </si>
  <si>
    <t>خريد خدمت</t>
  </si>
  <si>
    <t>طرحي</t>
  </si>
  <si>
    <t>تعداد</t>
  </si>
  <si>
    <t>پيش بيني بازنشستگان</t>
  </si>
  <si>
    <t>منبع اعتبار</t>
  </si>
  <si>
    <t>اختصاصي</t>
  </si>
  <si>
    <t xml:space="preserve">ساير منابع </t>
  </si>
  <si>
    <t xml:space="preserve">پيماني </t>
  </si>
  <si>
    <t xml:space="preserve">آموزش كارداني </t>
  </si>
  <si>
    <t>آموزش كارشناسي</t>
  </si>
  <si>
    <t xml:space="preserve">آموزش كارشناسي ارشد </t>
  </si>
  <si>
    <t xml:space="preserve">آموزش دكتراي تخصصي </t>
  </si>
  <si>
    <t xml:space="preserve">پرداخت هزينه پايان نامه هاي دانشجوئي </t>
  </si>
  <si>
    <t xml:space="preserve">پرداخت حق التدريس </t>
  </si>
  <si>
    <t xml:space="preserve">كل </t>
  </si>
  <si>
    <t xml:space="preserve">جمع كل اعتبار </t>
  </si>
  <si>
    <t xml:space="preserve">تعداد كاركنان </t>
  </si>
  <si>
    <t xml:space="preserve">پرداخت بيمه مكمل جانبازان و خانواده ايثارگران </t>
  </si>
  <si>
    <t xml:space="preserve">پرداخت هزينه درمان  جانبازان </t>
  </si>
  <si>
    <t xml:space="preserve"> واگذاري  اموراياب و ذهاب </t>
  </si>
  <si>
    <t xml:space="preserve">واگذاري امور تغذيه </t>
  </si>
  <si>
    <t xml:space="preserve">واگذاري نگهداري تاسيسات </t>
  </si>
  <si>
    <t xml:space="preserve">واگذاري ساير امور بصورت قراردادي حجمي </t>
  </si>
  <si>
    <t xml:space="preserve">پرداخت هزينه بنزين خودرو هاي سواري </t>
  </si>
  <si>
    <t xml:space="preserve">پرداخت هزينه گازوئيل ژنراتورهاي  اضطراري </t>
  </si>
  <si>
    <t xml:space="preserve">پرداخت هزينه هاي تلفن و ارتباطات  و اينترنت </t>
  </si>
  <si>
    <t xml:space="preserve">پرداخت هزينه هاي حمل و نقل </t>
  </si>
  <si>
    <t xml:space="preserve"> خريدملزومات مصرفي  اداري </t>
  </si>
  <si>
    <t xml:space="preserve">خريد  مواد مصرفي پزشكي و آزمايشگاهي </t>
  </si>
  <si>
    <t xml:space="preserve">خريد مواد شوينده </t>
  </si>
  <si>
    <t xml:space="preserve">خريد ملزومات تاسيساتي و ساختماني </t>
  </si>
  <si>
    <t xml:space="preserve">پرداخت اجاره </t>
  </si>
  <si>
    <t xml:space="preserve">تامين تجهيزات آموزشي و كمك آموزشي </t>
  </si>
  <si>
    <t xml:space="preserve">خريد كتب ، مجلات و نشريات </t>
  </si>
  <si>
    <t xml:space="preserve">چاپ كتب و انتشار مجله </t>
  </si>
  <si>
    <t xml:space="preserve">پرداخت هزينه هاي تاكسي سرويس  </t>
  </si>
  <si>
    <t>پرداخت عوارض شهرداري ، بيمه خودروها و ساختمانهاو....</t>
  </si>
  <si>
    <t>پرداخت هزينه هاي ثبت ، حق الوكاله ،بانكي ، و.....</t>
  </si>
  <si>
    <t xml:space="preserve">برنامه </t>
  </si>
  <si>
    <t>ساير هزينه هاي پرسنلي</t>
  </si>
  <si>
    <t xml:space="preserve">ساير هزينه ها </t>
  </si>
  <si>
    <t>كاركنان هيئت علمي</t>
  </si>
  <si>
    <t>كاركنان غير هيئت علمي</t>
  </si>
  <si>
    <t>مصارف</t>
  </si>
  <si>
    <t>آموزش كارداني</t>
  </si>
  <si>
    <t>آمورش كارشناسي</t>
  </si>
  <si>
    <t>آموزش كارشناسي ارشد</t>
  </si>
  <si>
    <t>آموزش دكتراي حرفه اي</t>
  </si>
  <si>
    <t xml:space="preserve">تامين تجهيزات آزمايشگاهي </t>
  </si>
  <si>
    <t>جمع تملك دارائيهاي سرمايه اي</t>
  </si>
  <si>
    <t>رسمي بيمه اي</t>
  </si>
  <si>
    <t xml:space="preserve">درآمد اختصاصي </t>
  </si>
  <si>
    <t>منابع اعتباري</t>
  </si>
  <si>
    <t>تعميرات اساسي</t>
  </si>
  <si>
    <t xml:space="preserve">مصارف </t>
  </si>
  <si>
    <t xml:space="preserve"> تحقيقات دانشگاهي </t>
  </si>
  <si>
    <t xml:space="preserve">منابع </t>
  </si>
  <si>
    <t>پرداخت حقوق و مزاياي كاركنان طرحي هیئت علمی</t>
  </si>
  <si>
    <t>پرداخت حقوق و مزاياي كاركنان طرحي غیرهیئت علمی</t>
  </si>
  <si>
    <t>ماموریت کارکنان</t>
  </si>
  <si>
    <t>پرداخت اضافه كار (رسمی ، پیمانی ،طرحی)</t>
  </si>
  <si>
    <t>پرداخت اضافه کار کارکنان قراردادی</t>
  </si>
  <si>
    <t>پرداخت بیمه تامین اجتماعی اضافه کارکارکنان قراردادی</t>
  </si>
  <si>
    <t>پرداخت  تمام وقتی  كاركنان  هيئت علمي</t>
  </si>
  <si>
    <t xml:space="preserve"> مجموع  اعتبارات </t>
  </si>
  <si>
    <t>« مبالغ به ميليون ريال »</t>
  </si>
  <si>
    <t>اعتبارات عمومي</t>
  </si>
  <si>
    <t>پرداخت پاداش روز كارمند ، پرستار و پزشك و...</t>
  </si>
  <si>
    <t>پرداخت بيمه تامين اجتماعي كاركنان طرحی هيئت علمي</t>
  </si>
  <si>
    <t xml:space="preserve">پرداخت كمك هزينه غذاي غير علمي </t>
  </si>
  <si>
    <t xml:space="preserve">پرداخت كمك هزينه غذا ي علمي </t>
  </si>
  <si>
    <t xml:space="preserve">پرداخت عیدی کارکنان طرحی هيئت علمی </t>
  </si>
  <si>
    <t>پرداخت عیدی کارکنان طرحی غیر هيئت  علمی</t>
  </si>
  <si>
    <t>تاريخ وامضاء</t>
  </si>
  <si>
    <t>جمع حقوق ومزاياي مستمر( دراختيار وزارت دارائي)</t>
  </si>
  <si>
    <t>كارداني</t>
  </si>
  <si>
    <t>كارشناسي ارشد</t>
  </si>
  <si>
    <t>MPH</t>
  </si>
  <si>
    <t>دكتراي حرفه اي</t>
  </si>
  <si>
    <t>تخصص</t>
  </si>
  <si>
    <t>PHD</t>
  </si>
  <si>
    <t>دكتراي فوق تخصصي</t>
  </si>
  <si>
    <t>فلوشيب</t>
  </si>
  <si>
    <t>معاون آموزشــي</t>
  </si>
  <si>
    <t>معاون آمـوزشي</t>
  </si>
  <si>
    <t>پرداخت حقوق ومزاياي پرسنل قراردادي</t>
  </si>
  <si>
    <t>پرداخت بيمه تامين اجتماعي پرسنل قراردادي</t>
  </si>
  <si>
    <t>پرداخت عیدی پرسنل قراردادي</t>
  </si>
  <si>
    <t xml:space="preserve">شركتيهاي تبديل وضعيت شده تاسياتي </t>
  </si>
  <si>
    <t>پرداخت حقوق و مزاياي كاركنان خريد خدمت</t>
  </si>
  <si>
    <t>پرداخت بيمه تامين اجتماعي كاركنان خريد خدمت</t>
  </si>
  <si>
    <t>پرداخت كمك هزينه تحصيلي (شامل سال جاري و سنوات قبل)</t>
  </si>
  <si>
    <t xml:space="preserve">       تاريخ وامضاء</t>
  </si>
  <si>
    <t>پرداخت بيمه تامين اجتماعي كاركنان غيرهيئت علمي</t>
  </si>
  <si>
    <t>پرداخت عيدي كاركنان خريد خدمت</t>
  </si>
  <si>
    <t>جبران زحمات کارکنان(1)</t>
  </si>
  <si>
    <t xml:space="preserve">شرح </t>
  </si>
  <si>
    <t xml:space="preserve">طرحي / ضريب K/ تعهدي </t>
  </si>
  <si>
    <t>ساير هزينه هاي سرباري (1)</t>
  </si>
  <si>
    <t>كارشناسي</t>
  </si>
  <si>
    <t xml:space="preserve"> تامين اعتبار ازدرآمد اختصاصي </t>
  </si>
  <si>
    <t xml:space="preserve">جمع كل منابع عمومي و درآمد اختصاصي </t>
  </si>
  <si>
    <t xml:space="preserve">پرداخت كمك هزينه مهد كودك ، فوت و ازدواج ، كمك به حساب پس انداز كار كنان ، بيمه عمر ، بيمه مكمل ، جوايز دانش آموزي ، كمك هزينه ورزشي </t>
  </si>
  <si>
    <t>تاریخ وامضاء</t>
  </si>
  <si>
    <t>جمع کل</t>
  </si>
  <si>
    <t>فعالیت</t>
  </si>
  <si>
    <t xml:space="preserve">جاری </t>
  </si>
  <si>
    <t>اختصاصی</t>
  </si>
  <si>
    <t>ابلاغی ومانده مصرف نشده</t>
  </si>
  <si>
    <t>سایر منابع</t>
  </si>
  <si>
    <t>هزینه های دانشجويان</t>
  </si>
  <si>
    <t>سایر</t>
  </si>
  <si>
    <t>خريد موادشوینده</t>
  </si>
  <si>
    <t>پاداش بازنشستگی</t>
  </si>
  <si>
    <t>سایر پرداخت های بازنشستگان</t>
  </si>
  <si>
    <t>عملکرد سال 1391 دانشکده داروسازی</t>
  </si>
  <si>
    <t xml:space="preserve">عنوان دستگاه : دانشگاه علوم پزشكي و خدمات بهداشتي درماني تهران  - اجراي برنامه هاي آموزشي </t>
  </si>
  <si>
    <t xml:space="preserve">معاونت توسعه مديريت و برنامه ريزي منابع </t>
  </si>
  <si>
    <t xml:space="preserve">معاون آموزشی </t>
  </si>
  <si>
    <t xml:space="preserve">معاون توسعه مديريت وبرنامه ريزي منابع </t>
  </si>
  <si>
    <t xml:space="preserve">  معاون توسعه مديريت وبرنامه ريزي منابع</t>
  </si>
  <si>
    <t xml:space="preserve">             معاون توسعه مديريت وبرنامه ريزي منابع</t>
  </si>
  <si>
    <t>مديريت برنامه ريزي منابع مالي، بودجه و پايش عملكرد</t>
  </si>
  <si>
    <t>نام واحد :</t>
  </si>
  <si>
    <t xml:space="preserve">رئیس دانشکده </t>
  </si>
  <si>
    <t xml:space="preserve">رئيس دانشكده </t>
  </si>
  <si>
    <t xml:space="preserve">رئيس دانشكده  </t>
  </si>
  <si>
    <t xml:space="preserve">اجراي برنامه هاي آموزش </t>
  </si>
  <si>
    <t>دانشكده</t>
  </si>
  <si>
    <t>نام واحد : دانشكده</t>
  </si>
  <si>
    <t xml:space="preserve">فرم شماره 7 : اطلاعات نيروي انساني </t>
  </si>
  <si>
    <t xml:space="preserve">فرم شماره 8 : اطلاعات دانشجويان </t>
  </si>
  <si>
    <t xml:space="preserve">نام واحد : دانشكده  </t>
  </si>
  <si>
    <t xml:space="preserve">ساير منابع  از محل اعتبارات دانشگاه </t>
  </si>
  <si>
    <t xml:space="preserve">ساير منابع  به شرط وصول </t>
  </si>
  <si>
    <t xml:space="preserve">سایر منابع از محل اعتبارات دانشگاه </t>
  </si>
  <si>
    <t xml:space="preserve">سایر منابع به شرط وصول </t>
  </si>
  <si>
    <t>پرداخت اضافه كار (رسمی ، پیمانی ،طرحیو قراردادی )</t>
  </si>
  <si>
    <t xml:space="preserve">پرداخت هزینه های ماده 47 آئین نامه مالی و معاملاتی </t>
  </si>
  <si>
    <t xml:space="preserve">پرداخت كمك هزينه غذا ي اعضای هیئت علمي </t>
  </si>
  <si>
    <t xml:space="preserve">پرداخت كمك هزينه غذاي کارکنان  غير هیئت علمي </t>
  </si>
  <si>
    <t xml:space="preserve">پرداخت کمک هزینه ایاب و ذهاب </t>
  </si>
  <si>
    <t xml:space="preserve">پرداخت کمک هزینه  ورزشی </t>
  </si>
  <si>
    <t>پرداخت پاداش روز کارمند ، پرستار ، پزشک ، جوایز دانش آموزان ممتاز و...( تبصره 3ماده 14 آئین نامه مالی و معاملاتی )</t>
  </si>
  <si>
    <t>جبران زحمات کارکنان ( تبصره 3ماده 14 آئین نامه مالی و معاملاتی )</t>
  </si>
  <si>
    <t xml:space="preserve">پرداخت كمك هزينه مهد كودك ، فوت و ازدواج ، كمك به حساب پس انداز كار كنان ، بيمه عمر ، بيمه مكمل ، سایر کمکهای رفاهی </t>
  </si>
  <si>
    <t xml:space="preserve">پرداخت كمك هزينه تحصيلي </t>
  </si>
  <si>
    <t xml:space="preserve">پرداخت هزينه  های حمل و نقل </t>
  </si>
  <si>
    <t xml:space="preserve">پرداخت هزینه های ماده 45 آئین نامه مالی و معاملاتی </t>
  </si>
  <si>
    <t xml:space="preserve">قراردادکارمعین - حرفه ای </t>
  </si>
  <si>
    <t xml:space="preserve">قراردادکارمعین - غیر حرفه ای </t>
  </si>
  <si>
    <t xml:space="preserve">نیروهای ورودی </t>
  </si>
  <si>
    <t xml:space="preserve">نيروهاي خروجی </t>
  </si>
  <si>
    <t xml:space="preserve">مدیر توسعه سازمان  و سرمایه انسانی </t>
  </si>
  <si>
    <t>تاریخ و امضاء</t>
  </si>
  <si>
    <t xml:space="preserve">تعداد دستیاران مشمول دریافت کمک هزینه تحصیلی </t>
  </si>
  <si>
    <t>تفاهم نامه عملياتي سال 1397</t>
  </si>
  <si>
    <t xml:space="preserve">عنوان دستگاه : دانشگاه علوم پزشكي و خدمات بهداشتي درماني ......  -اجراي برنامه هاي آموزشي </t>
  </si>
  <si>
    <t xml:space="preserve">عنوان دستگاه  :  دانشگاه علوم پزشكي و خدمات بهداشتي درماني ...... - اجراي برنامه هاي آموزشي </t>
  </si>
  <si>
    <t>دانشگاه علوم پزشكي وخدمات بهداشتي درماني ..... - اجراي برنامه هاي آموزشي</t>
  </si>
  <si>
    <t xml:space="preserve">دانشگاه علوم پزشكي و خدمات بهداشتي درماني ...... - اجراي برنامه هاي آموزشي </t>
  </si>
  <si>
    <t>تفاهم نامه عملياتي سال1397</t>
  </si>
  <si>
    <t>مديريت برنامه ريزي ، بودجه و پايش عملكرد</t>
  </si>
  <si>
    <t xml:space="preserve">آرم دانشگاه </t>
  </si>
  <si>
    <t>مديريت برنامه ريزي، بودجه و پايش عملكرد</t>
  </si>
  <si>
    <t xml:space="preserve">عنوان دستگاه : دانشگاه علوم پزشكي وخدمات بهداشتي درماني .... اجرای برنامه های آموزش </t>
  </si>
  <si>
    <t xml:space="preserve">بخش الف- تعداد نيروي انساني به تفكيك نوع استخدام (ابتداي سال 1397) </t>
  </si>
  <si>
    <t xml:space="preserve">بخش ب- تعداد نيروي انساني ورودي و خروجي غير هيئت علمي  (پيش بيني درسال 1397) </t>
  </si>
  <si>
    <t>بخش ج- تعداد نيروي انساني  غير هيئت علمي به تفكيك نوع استخدام (انتهاي سال 1397)</t>
  </si>
  <si>
    <t>تفاهم نامه عملياتي  سال 1397</t>
  </si>
  <si>
    <t>تعداد دانشجو ابتداي سال 1397( نمیسال دوم سال تحصیلی 97-96)</t>
  </si>
  <si>
    <t xml:space="preserve">عنوان دستگاه : دانشگاه علوم پزشكي وخدمات بهداشتي درماني ..... - اجراي برنامه هاي آموزشي </t>
  </si>
  <si>
    <t xml:space="preserve">مدیریت برنامه ریزی ، بودجه  و پایش عملکرد </t>
  </si>
  <si>
    <t>تفاهم نامه  عملياتي سال 1397</t>
  </si>
  <si>
    <t xml:space="preserve">فرم شماره 6 : بودجه ریزی بر مبنای عملکرد </t>
  </si>
  <si>
    <t xml:space="preserve">برنامه  </t>
  </si>
  <si>
    <t xml:space="preserve">سنجه عملکرد  </t>
  </si>
  <si>
    <t xml:space="preserve">مقدار </t>
  </si>
  <si>
    <t xml:space="preserve">هزینه واحد </t>
  </si>
  <si>
    <t xml:space="preserve">عنوان دستگاه : دانشگاه علوم پزشكي و خدمات بهداشتي درماني ......  -اجرای برنامه های آموزش </t>
  </si>
  <si>
    <t xml:space="preserve">نام دانشکده   :  </t>
  </si>
  <si>
    <t xml:space="preserve">مدیریت برنامه ریزی ، بودجه و پایش عملکرد </t>
  </si>
  <si>
    <t>تفاهم نامه عملیاتی سال 1397</t>
  </si>
  <si>
    <t>ردیف</t>
  </si>
  <si>
    <t>هزینه های عملیاتی</t>
  </si>
  <si>
    <t xml:space="preserve">جمع کل </t>
  </si>
  <si>
    <t>نام دانشکده :</t>
  </si>
  <si>
    <t xml:space="preserve">فرم شماره 1 : مجموع اعتبارات به تفکیک برنامه و منبع اعتبار </t>
  </si>
  <si>
    <t>نام دانشکده  :</t>
  </si>
  <si>
    <t xml:space="preserve">مبلغ </t>
  </si>
  <si>
    <t xml:space="preserve">سقف تبصره 3ماده 14آئین نامه مالی و معاملاتی </t>
  </si>
  <si>
    <t xml:space="preserve">با تشخیص رئیس دانشگاه </t>
  </si>
  <si>
    <t xml:space="preserve">سقف ماده 45 آئین نامه مالی و معاملاتی </t>
  </si>
  <si>
    <t>بدهی واحد از محل کمکهای پرداختی ستاد دانشگاه</t>
  </si>
  <si>
    <t xml:space="preserve">ردیف </t>
  </si>
  <si>
    <t xml:space="preserve"> درآمد اختصاصي</t>
  </si>
  <si>
    <t xml:space="preserve">عمومی - هزینه ای </t>
  </si>
  <si>
    <t xml:space="preserve">هزینه های عملیاتی </t>
  </si>
  <si>
    <t xml:space="preserve">فرم 3:سایر هزینه های پرسنلی </t>
  </si>
  <si>
    <t xml:space="preserve">فرم 2: حقوق و مزایای مستمر </t>
  </si>
  <si>
    <t xml:space="preserve">نام دانشکده  : </t>
  </si>
  <si>
    <t xml:space="preserve">ارقام به میلیون ریال </t>
  </si>
  <si>
    <t xml:space="preserve">فرم شماره 4 : سایر هزینه ها </t>
  </si>
  <si>
    <t xml:space="preserve">نام دانشکده </t>
  </si>
  <si>
    <t xml:space="preserve"> ساير منابع  به شرط وصول </t>
  </si>
  <si>
    <t xml:space="preserve">فرم شماره 5 : تملك دارائيهاي سرمايه اي / افزایش دارائیهای ثابت ( جاری و غیر جاری ) </t>
  </si>
  <si>
    <t>برنامه  /طرح</t>
  </si>
  <si>
    <t>متراژ / تعداد</t>
  </si>
  <si>
    <t xml:space="preserve">عنوان دستگاه : دانشگاه علوم پزشكي و خدمات بهداشتي درماني ......  - اجرای برنامه های آموزش </t>
  </si>
  <si>
    <t xml:space="preserve">منبع اعتبار / برنامه </t>
  </si>
  <si>
    <t xml:space="preserve">ورزش همگانی دانشجویان </t>
  </si>
  <si>
    <t xml:space="preserve">حمایت از فعالیتهای ورزشی دانشجویان </t>
  </si>
  <si>
    <t xml:space="preserve">دکترای تخصصی و فوق تخصصی </t>
  </si>
  <si>
    <t xml:space="preserve">آموزش گروه پزشکی و پیراپزشکی </t>
  </si>
  <si>
    <t xml:space="preserve">دکترای حرفه ای </t>
  </si>
  <si>
    <t>آموزش دانشجویان شبانه و بین الملل</t>
  </si>
  <si>
    <t xml:space="preserve">اجرای امور دانشجویان بین الملل پزشکی و پیراپزشکی </t>
  </si>
  <si>
    <t xml:space="preserve">آموزش کارشناسی </t>
  </si>
  <si>
    <t xml:space="preserve">آموزش کارشناسی ارشد </t>
  </si>
  <si>
    <t xml:space="preserve">ارائه خدمات رفاهی به دانشجویان </t>
  </si>
  <si>
    <t xml:space="preserve">حمایت از برنامه های رفاهی دانشجویان </t>
  </si>
  <si>
    <t xml:space="preserve">ارائه خدمات فرهنگی  به دانشجویان </t>
  </si>
  <si>
    <t xml:space="preserve">حمایت از برنامه های فرهنگی و ورزشی  دانشجویان </t>
  </si>
  <si>
    <t>پژوهشهای توسعه ای دانشگاهی</t>
  </si>
  <si>
    <t xml:space="preserve">ارائه خدمات پژوهشی </t>
  </si>
  <si>
    <t xml:space="preserve">تعداد دانشجویان شهریه پرداز </t>
  </si>
  <si>
    <t xml:space="preserve">شبانه </t>
  </si>
  <si>
    <t>بین الملل</t>
  </si>
  <si>
    <t xml:space="preserve">ظرفیت مازاد </t>
  </si>
  <si>
    <t>جمع شهریه پرداز</t>
  </si>
  <si>
    <t>دانشگاه علوم پزشكي و خدمات بهداشتي درماني ....</t>
  </si>
  <si>
    <t xml:space="preserve"> الف- بخش هزینه ای </t>
  </si>
  <si>
    <t xml:space="preserve">ب- بخش  تملک دارائیهای سرمایه ای </t>
  </si>
  <si>
    <t>آرم دانشگاه</t>
  </si>
  <si>
    <t xml:space="preserve">رديف دستگاه  </t>
  </si>
  <si>
    <t>مدیر بودجه</t>
  </si>
  <si>
    <t>مدیر مالی</t>
  </si>
  <si>
    <t>رئیس امور مالی</t>
  </si>
  <si>
    <t>تملك دارائي هاي سرمايه اي/ افزایش دارائیها (جاری و غیر جاری)</t>
  </si>
  <si>
    <t>اعتبارات و هزينه تملك دارائيهاي سرمايه اي / افزایش دارائیها ( جاری و غیر جاری)</t>
  </si>
  <si>
    <t>عمومی</t>
  </si>
  <si>
    <t>ورزش همگانی دانشجویان</t>
  </si>
  <si>
    <t>ارائه خدمات فرهنگی  به دانشجویان</t>
  </si>
  <si>
    <t>ارائه خدمات رفاهی  به دانشجویان</t>
  </si>
  <si>
    <t>آموزش دكتراي تخصص و فوق تخصصی</t>
  </si>
  <si>
    <t>رئیس امور مالی واحد</t>
  </si>
  <si>
    <t>تحقیقات دانشگاهی</t>
  </si>
  <si>
    <t>برنامه فرهنگي دانشجویان</t>
  </si>
  <si>
    <t>برنامه رفاهی دانشجویان</t>
  </si>
  <si>
    <t xml:space="preserve">حقوق و مزاياي مستمر كاركنان </t>
  </si>
  <si>
    <t>ورزش دانشجویان</t>
  </si>
  <si>
    <t>آموزش کاردانی</t>
  </si>
  <si>
    <t xml:space="preserve">پژوهشهای توسعه ای دانشگاهی </t>
  </si>
  <si>
    <t>سایر منابع از محل اعتبارات دانشگاه</t>
  </si>
  <si>
    <t xml:space="preserve">حقوق و مزاياي مستمر كاركنان رسمی و پیمانی </t>
  </si>
  <si>
    <t>حقوق و مزاياي مستمر كاركنان سایر</t>
  </si>
  <si>
    <t>پرداخت حق التدریس هیئت علمی</t>
  </si>
  <si>
    <t>پرداخت  محروميت از مطب كاركنان  هيئت علمي</t>
  </si>
  <si>
    <t>پرداخت  محروميت از مطب كاركنان  غیر هيئت علمي</t>
  </si>
  <si>
    <t>سایر هزینه های پرسنلی</t>
  </si>
  <si>
    <t>تعمیرات اساسی</t>
  </si>
  <si>
    <t>بخش د- تعداد كاركنان عضو هيئت علمي  به تفكيك نوع استخدام ( انتهای سال 1397)</t>
  </si>
  <si>
    <t>رسمی بیمه ای</t>
  </si>
  <si>
    <t>بخش د- تعداد كاركنان عضو هيئت علمي  به تفكيك نوع استخدام ( ابتدای سال 1397)</t>
  </si>
  <si>
    <t>بخش د- تعداد كاركنان عضو هيئت علمي  به تفكيك نوع استخدام (پیش بینی در سال 1397)</t>
  </si>
  <si>
    <t>بررسی قواعد حرفه :</t>
  </si>
  <si>
    <t>رئیس دانشکده</t>
  </si>
  <si>
    <t>معاون آموزشی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</si>
</sst>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ريال-429]\ * #,##0_-;_-[$ريال-429]\ * #,##0\-;_-[$ريال-429]\ * &quot;-&quot;??_-;_-@_-"/>
  </numFmts>
  <fonts count="2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B Mitra"/>
      <charset val="178"/>
    </font>
    <font>
      <b/>
      <sz val="11"/>
      <name val="B Mitra"/>
      <charset val="178"/>
    </font>
    <font>
      <b/>
      <sz val="11"/>
      <color indexed="8"/>
      <name val="B Titr"/>
      <charset val="178"/>
    </font>
    <font>
      <sz val="8"/>
      <name val="Arial"/>
      <family val="2"/>
    </font>
    <font>
      <b/>
      <sz val="11"/>
      <color theme="1"/>
      <name val="B Mitra"/>
      <charset val="178"/>
    </font>
    <font>
      <b/>
      <sz val="11"/>
      <color theme="1"/>
      <name val="Calibri"/>
      <family val="2"/>
      <scheme val="minor"/>
    </font>
    <font>
      <b/>
      <sz val="11"/>
      <color rgb="FFFF0000"/>
      <name val="B Mitra"/>
      <charset val="178"/>
    </font>
    <font>
      <sz val="12"/>
      <color theme="1"/>
      <name val="B Yekan"/>
      <charset val="178"/>
    </font>
    <font>
      <sz val="20"/>
      <name val="B Yekan"/>
      <charset val="178"/>
    </font>
    <font>
      <sz val="16"/>
      <name val="B Yekan"/>
      <charset val="178"/>
    </font>
    <font>
      <sz val="18"/>
      <name val="B Yekan"/>
      <charset val="178"/>
    </font>
    <font>
      <sz val="22"/>
      <name val="B Yekan"/>
      <charset val="178"/>
    </font>
    <font>
      <sz val="10"/>
      <color theme="1"/>
      <name val="B Yekan"/>
      <charset val="178"/>
    </font>
    <font>
      <sz val="10"/>
      <name val="B Yekan"/>
      <charset val="178"/>
    </font>
    <font>
      <sz val="10"/>
      <color rgb="FFFF0000"/>
      <name val="B Yekan"/>
      <charset val="178"/>
    </font>
    <font>
      <sz val="20"/>
      <color indexed="8"/>
      <name val="B Yekan"/>
      <charset val="178"/>
    </font>
    <font>
      <sz val="10"/>
      <color indexed="8"/>
      <name val="B Yekan"/>
      <charset val="178"/>
    </font>
    <font>
      <sz val="16"/>
      <color theme="1"/>
      <name val="B Yekan"/>
      <charset val="178"/>
    </font>
    <font>
      <sz val="18"/>
      <color theme="1"/>
      <name val="B Yekan"/>
      <charset val="178"/>
    </font>
    <font>
      <sz val="10"/>
      <color rgb="FF000000"/>
      <name val="B Yekan"/>
      <charset val="178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5117038483843"/>
      </patternFill>
    </fill>
    <fill>
      <patternFill patternType="gray125">
        <bgColor indexed="13"/>
      </patternFill>
    </fill>
    <fill>
      <patternFill patternType="gray125">
        <bgColor rgb="FF92D050"/>
      </patternFill>
    </fill>
    <fill>
      <patternFill patternType="gray125"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125">
        <bgColor indexed="47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2" tint="-9.9978637043366805E-2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1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right" vertical="center" readingOrder="2"/>
    </xf>
    <xf numFmtId="0" fontId="3" fillId="0" borderId="48" xfId="0" applyFont="1" applyBorder="1" applyAlignment="1">
      <alignment horizontal="right" vertical="center" readingOrder="2"/>
    </xf>
    <xf numFmtId="0" fontId="4" fillId="7" borderId="48" xfId="0" applyFont="1" applyFill="1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justify" readingOrder="2"/>
    </xf>
    <xf numFmtId="0" fontId="3" fillId="7" borderId="48" xfId="0" applyFont="1" applyFill="1" applyBorder="1" applyAlignment="1">
      <alignment horizontal="right" vertical="center" readingOrder="2"/>
    </xf>
    <xf numFmtId="0" fontId="3" fillId="4" borderId="48" xfId="0" applyFont="1" applyFill="1" applyBorder="1" applyAlignment="1">
      <alignment horizontal="right" vertical="center" readingOrder="2"/>
    </xf>
    <xf numFmtId="0" fontId="3" fillId="0" borderId="48" xfId="0" applyFont="1" applyFill="1" applyBorder="1" applyAlignment="1">
      <alignment horizontal="right" vertical="center" wrapText="1" readingOrder="2"/>
    </xf>
    <xf numFmtId="0" fontId="7" fillId="0" borderId="48" xfId="0" applyFont="1" applyBorder="1"/>
    <xf numFmtId="3" fontId="6" fillId="0" borderId="0" xfId="0" applyNumberFormat="1" applyFont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readingOrder="2"/>
    </xf>
    <xf numFmtId="0" fontId="9" fillId="0" borderId="0" xfId="0" applyFont="1" applyAlignment="1">
      <alignment horizontal="center"/>
    </xf>
    <xf numFmtId="0" fontId="11" fillId="0" borderId="48" xfId="0" applyFont="1" applyBorder="1" applyAlignment="1">
      <alignment horizontal="center" vertical="center" readingOrder="2"/>
    </xf>
    <xf numFmtId="0" fontId="14" fillId="0" borderId="0" xfId="0" applyFont="1"/>
    <xf numFmtId="0" fontId="15" fillId="0" borderId="52" xfId="0" applyFont="1" applyBorder="1" applyAlignment="1">
      <alignment horizontal="center" vertical="center" readingOrder="2"/>
    </xf>
    <xf numFmtId="0" fontId="15" fillId="0" borderId="0" xfId="0" applyFont="1" applyBorder="1" applyAlignment="1">
      <alignment horizontal="center" vertical="center" readingOrder="2"/>
    </xf>
    <xf numFmtId="0" fontId="15" fillId="0" borderId="0" xfId="0" applyFont="1" applyBorder="1" applyAlignment="1">
      <alignment vertical="center" readingOrder="2"/>
    </xf>
    <xf numFmtId="3" fontId="15" fillId="0" borderId="21" xfId="0" applyNumberFormat="1" applyFont="1" applyBorder="1" applyAlignment="1">
      <alignment horizontal="center" vertical="center" wrapText="1"/>
    </xf>
    <xf numFmtId="3" fontId="14" fillId="0" borderId="54" xfId="0" applyNumberFormat="1" applyFont="1" applyFill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 wrapText="1"/>
    </xf>
    <xf numFmtId="3" fontId="15" fillId="0" borderId="43" xfId="0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right" vertical="center" readingOrder="2"/>
    </xf>
    <xf numFmtId="3" fontId="15" fillId="0" borderId="8" xfId="0" applyNumberFormat="1" applyFont="1" applyBorder="1" applyAlignment="1">
      <alignment horizontal="center" vertical="center" wrapText="1" readingOrder="2"/>
    </xf>
    <xf numFmtId="3" fontId="16" fillId="0" borderId="0" xfId="0" applyNumberFormat="1" applyFont="1" applyBorder="1" applyAlignment="1">
      <alignment horizontal="center" vertical="center" wrapText="1" readingOrder="2"/>
    </xf>
    <xf numFmtId="3" fontId="15" fillId="0" borderId="9" xfId="0" applyNumberFormat="1" applyFont="1" applyBorder="1" applyAlignment="1">
      <alignment horizontal="center" vertical="center" wrapText="1" readingOrder="2"/>
    </xf>
    <xf numFmtId="0" fontId="14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3" fontId="15" fillId="12" borderId="32" xfId="0" applyNumberFormat="1" applyFont="1" applyFill="1" applyBorder="1" applyAlignment="1">
      <alignment horizontal="center" vertical="center" wrapText="1" readingOrder="2"/>
    </xf>
    <xf numFmtId="0" fontId="14" fillId="0" borderId="0" xfId="0" applyFont="1" applyBorder="1"/>
    <xf numFmtId="0" fontId="14" fillId="0" borderId="0" xfId="0" applyFont="1" applyAlignment="1">
      <alignment horizontal="center" vertical="center"/>
    </xf>
    <xf numFmtId="3" fontId="18" fillId="3" borderId="6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3" borderId="28" xfId="0" applyNumberFormat="1" applyFont="1" applyFill="1" applyBorder="1" applyAlignment="1">
      <alignment horizontal="center" vertical="center"/>
    </xf>
    <xf numFmtId="3" fontId="18" fillId="3" borderId="29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right" vertical="center" readingOrder="2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/>
    </xf>
    <xf numFmtId="0" fontId="18" fillId="12" borderId="6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3" fontId="18" fillId="5" borderId="64" xfId="0" applyNumberFormat="1" applyFont="1" applyFill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center" vertical="center"/>
    </xf>
    <xf numFmtId="3" fontId="18" fillId="2" borderId="64" xfId="0" applyNumberFormat="1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3" fontId="18" fillId="3" borderId="6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12" borderId="25" xfId="0" applyFont="1" applyFill="1" applyBorder="1" applyAlignment="1">
      <alignment horizontal="center" vertical="center" wrapText="1"/>
    </xf>
    <xf numFmtId="0" fontId="18" fillId="12" borderId="2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readingOrder="2"/>
    </xf>
    <xf numFmtId="0" fontId="19" fillId="0" borderId="0" xfId="0" applyFont="1"/>
    <xf numFmtId="0" fontId="15" fillId="0" borderId="63" xfId="0" applyFont="1" applyFill="1" applyBorder="1" applyAlignment="1">
      <alignment horizontal="center" vertical="center" wrapText="1" readingOrder="2"/>
    </xf>
    <xf numFmtId="0" fontId="15" fillId="0" borderId="3" xfId="0" applyFont="1" applyFill="1" applyBorder="1" applyAlignment="1">
      <alignment horizontal="center" vertical="center" readingOrder="2"/>
    </xf>
    <xf numFmtId="0" fontId="18" fillId="2" borderId="3" xfId="0" applyFont="1" applyFill="1" applyBorder="1" applyAlignment="1">
      <alignment horizontal="center" vertical="center"/>
    </xf>
    <xf numFmtId="3" fontId="14" fillId="0" borderId="0" xfId="0" applyNumberFormat="1" applyFont="1"/>
    <xf numFmtId="0" fontId="18" fillId="4" borderId="3" xfId="0" applyFont="1" applyFill="1" applyBorder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0" fontId="18" fillId="8" borderId="66" xfId="0" applyFont="1" applyFill="1" applyBorder="1" applyAlignment="1">
      <alignment horizontal="center" vertical="center"/>
    </xf>
    <xf numFmtId="3" fontId="18" fillId="8" borderId="66" xfId="0" applyNumberFormat="1" applyFont="1" applyFill="1" applyBorder="1" applyAlignment="1">
      <alignment horizontal="center" vertical="center"/>
    </xf>
    <xf numFmtId="3" fontId="18" fillId="8" borderId="6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10" borderId="0" xfId="0" applyFont="1" applyFill="1"/>
    <xf numFmtId="0" fontId="18" fillId="0" borderId="63" xfId="0" applyFont="1" applyBorder="1" applyAlignment="1">
      <alignment horizontal="right" vertical="center"/>
    </xf>
    <xf numFmtId="0" fontId="18" fillId="13" borderId="63" xfId="0" applyFont="1" applyFill="1" applyBorder="1" applyAlignment="1">
      <alignment horizontal="right" vertical="center"/>
    </xf>
    <xf numFmtId="0" fontId="18" fillId="13" borderId="3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/>
    </xf>
    <xf numFmtId="3" fontId="18" fillId="13" borderId="3" xfId="0" applyNumberFormat="1" applyFont="1" applyFill="1" applyBorder="1" applyAlignment="1">
      <alignment horizontal="center"/>
    </xf>
    <xf numFmtId="3" fontId="18" fillId="13" borderId="3" xfId="0" applyNumberFormat="1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20" fillId="0" borderId="0" xfId="0" applyFont="1"/>
    <xf numFmtId="3" fontId="14" fillId="0" borderId="0" xfId="0" applyNumberFormat="1" applyFont="1" applyBorder="1"/>
    <xf numFmtId="0" fontId="14" fillId="0" borderId="0" xfId="0" applyFont="1" applyBorder="1" applyAlignment="1">
      <alignment horizontal="center"/>
    </xf>
    <xf numFmtId="3" fontId="18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5" fillId="0" borderId="22" xfId="0" applyFont="1" applyBorder="1" applyAlignment="1">
      <alignment vertical="center" readingOrder="2"/>
    </xf>
    <xf numFmtId="0" fontId="15" fillId="0" borderId="1" xfId="0" applyFont="1" applyBorder="1" applyAlignment="1">
      <alignment vertical="center" readingOrder="2"/>
    </xf>
    <xf numFmtId="0" fontId="18" fillId="4" borderId="4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 readingOrder="2"/>
    </xf>
    <xf numFmtId="0" fontId="18" fillId="4" borderId="3" xfId="0" applyFont="1" applyFill="1" applyBorder="1" applyAlignment="1">
      <alignment horizontal="center" vertical="justify"/>
    </xf>
    <xf numFmtId="3" fontId="15" fillId="4" borderId="6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vertical="justify"/>
    </xf>
    <xf numFmtId="0" fontId="15" fillId="0" borderId="3" xfId="0" applyFont="1" applyFill="1" applyBorder="1" applyAlignment="1">
      <alignment horizontal="right" vertical="center" wrapText="1" readingOrder="2"/>
    </xf>
    <xf numFmtId="0" fontId="15" fillId="0" borderId="11" xfId="0" applyFont="1" applyBorder="1" applyAlignment="1">
      <alignment vertical="center" readingOrder="2"/>
    </xf>
    <xf numFmtId="0" fontId="15" fillId="0" borderId="0" xfId="0" applyFont="1" applyBorder="1" applyAlignment="1">
      <alignment horizontal="center" vertical="center" wrapText="1" readingOrder="2"/>
    </xf>
    <xf numFmtId="0" fontId="14" fillId="0" borderId="1" xfId="0" applyFont="1" applyBorder="1"/>
    <xf numFmtId="0" fontId="15" fillId="0" borderId="21" xfId="0" applyFont="1" applyBorder="1" applyAlignment="1">
      <alignment vertical="center" readingOrder="2"/>
    </xf>
    <xf numFmtId="0" fontId="14" fillId="0" borderId="2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3" fontId="14" fillId="10" borderId="0" xfId="0" applyNumberFormat="1" applyFont="1" applyFill="1" applyBorder="1" applyAlignment="1">
      <alignment horizontal="center" vertical="center"/>
    </xf>
    <xf numFmtId="3" fontId="14" fillId="10" borderId="0" xfId="0" applyNumberFormat="1" applyFont="1" applyFill="1" applyBorder="1" applyAlignment="1">
      <alignment vertical="center"/>
    </xf>
    <xf numFmtId="0" fontId="15" fillId="0" borderId="26" xfId="0" applyFont="1" applyBorder="1" applyAlignment="1">
      <alignment vertical="center" readingOrder="2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justify"/>
    </xf>
    <xf numFmtId="0" fontId="14" fillId="0" borderId="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justify"/>
    </xf>
    <xf numFmtId="0" fontId="14" fillId="0" borderId="39" xfId="0" applyFont="1" applyBorder="1" applyAlignment="1">
      <alignment horizontal="center" vertical="justify"/>
    </xf>
    <xf numFmtId="164" fontId="14" fillId="0" borderId="49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/>
    <xf numFmtId="0" fontId="14" fillId="7" borderId="28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8" fillId="0" borderId="0" xfId="0" applyFont="1"/>
    <xf numFmtId="0" fontId="15" fillId="0" borderId="48" xfId="0" applyFont="1" applyBorder="1" applyAlignment="1">
      <alignment horizontal="center" vertical="center" wrapText="1" readingOrder="2"/>
    </xf>
    <xf numFmtId="0" fontId="14" fillId="9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0" borderId="2" xfId="0" applyNumberFormat="1" applyFont="1" applyBorder="1" applyAlignment="1">
      <alignment horizontal="center" vertical="center" wrapText="1" readingOrder="2"/>
    </xf>
    <xf numFmtId="0" fontId="15" fillId="10" borderId="0" xfId="0" applyFont="1" applyFill="1" applyBorder="1" applyAlignment="1">
      <alignment horizontal="center" vertical="center" wrapText="1" readingOrder="2"/>
    </xf>
    <xf numFmtId="0" fontId="15" fillId="0" borderId="0" xfId="0" applyFont="1" applyBorder="1" applyAlignment="1">
      <alignment vertical="justify" readingOrder="2"/>
    </xf>
    <xf numFmtId="0" fontId="18" fillId="12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14" borderId="3" xfId="0" applyFont="1" applyFill="1" applyBorder="1" applyAlignment="1">
      <alignment horizontal="center"/>
    </xf>
    <xf numFmtId="0" fontId="18" fillId="1" borderId="3" xfId="0" applyFont="1" applyFill="1" applyBorder="1" applyAlignment="1">
      <alignment horizontal="center"/>
    </xf>
    <xf numFmtId="3" fontId="18" fillId="0" borderId="64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justify" readingOrder="2"/>
    </xf>
    <xf numFmtId="0" fontId="15" fillId="0" borderId="3" xfId="0" applyFont="1" applyFill="1" applyBorder="1" applyAlignment="1">
      <alignment horizontal="center" vertical="justify" readingOrder="2"/>
    </xf>
    <xf numFmtId="3" fontId="18" fillId="2" borderId="66" xfId="0" applyNumberFormat="1" applyFont="1" applyFill="1" applyBorder="1" applyAlignment="1">
      <alignment horizontal="center" vertical="center" wrapText="1"/>
    </xf>
    <xf numFmtId="3" fontId="18" fillId="2" borderId="67" xfId="0" applyNumberFormat="1" applyFont="1" applyFill="1" applyBorder="1" applyAlignment="1">
      <alignment horizontal="center" vertical="center" wrapText="1"/>
    </xf>
    <xf numFmtId="3" fontId="18" fillId="2" borderId="28" xfId="0" applyNumberFormat="1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 wrapText="1" readingOrder="2"/>
    </xf>
    <xf numFmtId="0" fontId="18" fillId="12" borderId="3" xfId="0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2"/>
    </xf>
    <xf numFmtId="3" fontId="18" fillId="1" borderId="3" xfId="0" applyNumberFormat="1" applyFont="1" applyFill="1" applyBorder="1" applyAlignment="1">
      <alignment horizontal="center"/>
    </xf>
    <xf numFmtId="3" fontId="18" fillId="14" borderId="3" xfId="0" applyNumberFormat="1" applyFont="1" applyFill="1" applyBorder="1" applyAlignment="1">
      <alignment horizontal="center"/>
    </xf>
    <xf numFmtId="3" fontId="18" fillId="15" borderId="3" xfId="0" applyNumberFormat="1" applyFont="1" applyFill="1" applyBorder="1" applyAlignment="1">
      <alignment horizontal="center" vertical="center"/>
    </xf>
    <xf numFmtId="0" fontId="18" fillId="15" borderId="3" xfId="0" applyFont="1" applyFill="1" applyBorder="1" applyAlignment="1">
      <alignment horizontal="center" vertical="center"/>
    </xf>
    <xf numFmtId="3" fontId="18" fillId="16" borderId="66" xfId="0" applyNumberFormat="1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5" fillId="18" borderId="63" xfId="0" applyFont="1" applyFill="1" applyBorder="1" applyAlignment="1">
      <alignment horizontal="center" vertical="center" wrapText="1" readingOrder="2"/>
    </xf>
    <xf numFmtId="0" fontId="15" fillId="18" borderId="3" xfId="0" applyFont="1" applyFill="1" applyBorder="1" applyAlignment="1">
      <alignment horizontal="right" vertical="center" readingOrder="2"/>
    </xf>
    <xf numFmtId="0" fontId="15" fillId="18" borderId="3" xfId="0" applyFont="1" applyFill="1" applyBorder="1" applyAlignment="1">
      <alignment horizontal="center" vertical="center" readingOrder="2"/>
    </xf>
    <xf numFmtId="0" fontId="15" fillId="19" borderId="3" xfId="0" applyFont="1" applyFill="1" applyBorder="1" applyAlignment="1">
      <alignment horizontal="center" vertical="center" readingOrder="2"/>
    </xf>
    <xf numFmtId="0" fontId="18" fillId="18" borderId="3" xfId="0" applyFont="1" applyFill="1" applyBorder="1" applyAlignment="1">
      <alignment horizontal="center"/>
    </xf>
    <xf numFmtId="3" fontId="18" fillId="18" borderId="3" xfId="0" applyNumberFormat="1" applyFont="1" applyFill="1" applyBorder="1" applyAlignment="1">
      <alignment horizontal="center"/>
    </xf>
    <xf numFmtId="3" fontId="18" fillId="19" borderId="3" xfId="0" applyNumberFormat="1" applyFont="1" applyFill="1" applyBorder="1" applyAlignment="1">
      <alignment horizontal="center"/>
    </xf>
    <xf numFmtId="3" fontId="18" fillId="18" borderId="2" xfId="0" applyNumberFormat="1" applyFont="1" applyFill="1" applyBorder="1" applyAlignment="1">
      <alignment horizontal="center"/>
    </xf>
    <xf numFmtId="3" fontId="18" fillId="19" borderId="2" xfId="0" applyNumberFormat="1" applyFont="1" applyFill="1" applyBorder="1" applyAlignment="1">
      <alignment horizontal="center"/>
    </xf>
    <xf numFmtId="3" fontId="15" fillId="18" borderId="64" xfId="0" applyNumberFormat="1" applyFont="1" applyFill="1" applyBorder="1" applyAlignment="1">
      <alignment horizontal="center"/>
    </xf>
    <xf numFmtId="0" fontId="15" fillId="20" borderId="63" xfId="0" applyFont="1" applyFill="1" applyBorder="1" applyAlignment="1">
      <alignment horizontal="center" vertical="center" wrapText="1" readingOrder="2"/>
    </xf>
    <xf numFmtId="0" fontId="15" fillId="20" borderId="3" xfId="0" applyFont="1" applyFill="1" applyBorder="1" applyAlignment="1">
      <alignment horizontal="right" vertical="center" readingOrder="2"/>
    </xf>
    <xf numFmtId="0" fontId="15" fillId="20" borderId="3" xfId="0" applyFont="1" applyFill="1" applyBorder="1" applyAlignment="1">
      <alignment horizontal="center" vertical="center" readingOrder="2"/>
    </xf>
    <xf numFmtId="0" fontId="15" fillId="21" borderId="3" xfId="0" applyFont="1" applyFill="1" applyBorder="1" applyAlignment="1">
      <alignment horizontal="center" vertical="center" readingOrder="2"/>
    </xf>
    <xf numFmtId="0" fontId="18" fillId="20" borderId="3" xfId="0" applyFont="1" applyFill="1" applyBorder="1" applyAlignment="1">
      <alignment horizontal="center"/>
    </xf>
    <xf numFmtId="3" fontId="18" fillId="20" borderId="3" xfId="0" applyNumberFormat="1" applyFont="1" applyFill="1" applyBorder="1" applyAlignment="1">
      <alignment horizontal="center"/>
    </xf>
    <xf numFmtId="3" fontId="18" fillId="21" borderId="3" xfId="0" applyNumberFormat="1" applyFont="1" applyFill="1" applyBorder="1" applyAlignment="1">
      <alignment horizontal="center"/>
    </xf>
    <xf numFmtId="3" fontId="18" fillId="20" borderId="2" xfId="0" applyNumberFormat="1" applyFont="1" applyFill="1" applyBorder="1" applyAlignment="1">
      <alignment horizontal="center"/>
    </xf>
    <xf numFmtId="3" fontId="18" fillId="21" borderId="2" xfId="0" applyNumberFormat="1" applyFont="1" applyFill="1" applyBorder="1" applyAlignment="1">
      <alignment horizontal="center"/>
    </xf>
    <xf numFmtId="3" fontId="15" fillId="20" borderId="64" xfId="0" applyNumberFormat="1" applyFont="1" applyFill="1" applyBorder="1" applyAlignment="1">
      <alignment horizontal="center"/>
    </xf>
    <xf numFmtId="0" fontId="18" fillId="22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3" fontId="18" fillId="1" borderId="3" xfId="0" applyNumberFormat="1" applyFont="1" applyFill="1" applyBorder="1" applyAlignment="1">
      <alignment horizontal="center" vertical="center"/>
    </xf>
    <xf numFmtId="0" fontId="15" fillId="23" borderId="63" xfId="0" applyFont="1" applyFill="1" applyBorder="1" applyAlignment="1">
      <alignment horizontal="center" vertical="center" wrapText="1" readingOrder="2"/>
    </xf>
    <xf numFmtId="0" fontId="15" fillId="23" borderId="3" xfId="0" applyFont="1" applyFill="1" applyBorder="1" applyAlignment="1">
      <alignment horizontal="right" vertical="center" readingOrder="2"/>
    </xf>
    <xf numFmtId="0" fontId="15" fillId="23" borderId="3" xfId="0" applyFont="1" applyFill="1" applyBorder="1" applyAlignment="1">
      <alignment horizontal="center" vertical="center" readingOrder="2"/>
    </xf>
    <xf numFmtId="0" fontId="15" fillId="24" borderId="3" xfId="0" applyFont="1" applyFill="1" applyBorder="1" applyAlignment="1">
      <alignment horizontal="center" vertical="center" readingOrder="2"/>
    </xf>
    <xf numFmtId="0" fontId="18" fillId="23" borderId="3" xfId="0" applyFont="1" applyFill="1" applyBorder="1" applyAlignment="1">
      <alignment horizontal="center"/>
    </xf>
    <xf numFmtId="3" fontId="18" fillId="23" borderId="3" xfId="0" applyNumberFormat="1" applyFont="1" applyFill="1" applyBorder="1" applyAlignment="1">
      <alignment horizontal="center"/>
    </xf>
    <xf numFmtId="3" fontId="18" fillId="24" borderId="3" xfId="0" applyNumberFormat="1" applyFont="1" applyFill="1" applyBorder="1" applyAlignment="1">
      <alignment horizontal="center"/>
    </xf>
    <xf numFmtId="3" fontId="18" fillId="23" borderId="2" xfId="0" applyNumberFormat="1" applyFont="1" applyFill="1" applyBorder="1" applyAlignment="1">
      <alignment horizontal="center"/>
    </xf>
    <xf numFmtId="3" fontId="18" fillId="24" borderId="2" xfId="0" applyNumberFormat="1" applyFont="1" applyFill="1" applyBorder="1" applyAlignment="1">
      <alignment horizontal="center"/>
    </xf>
    <xf numFmtId="3" fontId="15" fillId="23" borderId="64" xfId="0" applyNumberFormat="1" applyFont="1" applyFill="1" applyBorder="1" applyAlignment="1">
      <alignment horizontal="center"/>
    </xf>
    <xf numFmtId="0" fontId="15" fillId="10" borderId="63" xfId="0" applyFont="1" applyFill="1" applyBorder="1" applyAlignment="1">
      <alignment horizontal="center" vertical="center" wrapText="1" readingOrder="2"/>
    </xf>
    <xf numFmtId="0" fontId="15" fillId="10" borderId="3" xfId="0" applyFont="1" applyFill="1" applyBorder="1" applyAlignment="1">
      <alignment horizontal="right" vertical="center" readingOrder="2"/>
    </xf>
    <xf numFmtId="0" fontId="15" fillId="10" borderId="3" xfId="0" applyFont="1" applyFill="1" applyBorder="1" applyAlignment="1">
      <alignment horizontal="center" vertical="center" readingOrder="2"/>
    </xf>
    <xf numFmtId="3" fontId="18" fillId="10" borderId="3" xfId="0" applyNumberFormat="1" applyFont="1" applyFill="1" applyBorder="1" applyAlignment="1">
      <alignment horizontal="center" vertical="center" wrapText="1"/>
    </xf>
    <xf numFmtId="3" fontId="18" fillId="10" borderId="64" xfId="0" applyNumberFormat="1" applyFont="1" applyFill="1" applyBorder="1" applyAlignment="1">
      <alignment horizontal="center" vertical="center" wrapText="1"/>
    </xf>
    <xf numFmtId="3" fontId="14" fillId="10" borderId="0" xfId="0" applyNumberFormat="1" applyFont="1" applyFill="1"/>
    <xf numFmtId="0" fontId="14" fillId="0" borderId="64" xfId="0" applyFont="1" applyBorder="1" applyAlignment="1">
      <alignment horizontal="center" vertical="center"/>
    </xf>
    <xf numFmtId="3" fontId="14" fillId="7" borderId="66" xfId="0" applyNumberFormat="1" applyFont="1" applyFill="1" applyBorder="1" applyAlignment="1">
      <alignment horizontal="center" vertical="center"/>
    </xf>
    <xf numFmtId="3" fontId="14" fillId="7" borderId="67" xfId="0" applyNumberFormat="1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justify"/>
    </xf>
    <xf numFmtId="0" fontId="14" fillId="12" borderId="64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 wrapText="1" readingOrder="2"/>
    </xf>
    <xf numFmtId="0" fontId="15" fillId="0" borderId="65" xfId="0" applyFont="1" applyBorder="1" applyAlignment="1">
      <alignment horizontal="center" vertical="center" wrapText="1" readingOrder="2"/>
    </xf>
    <xf numFmtId="0" fontId="15" fillId="0" borderId="66" xfId="0" applyFont="1" applyBorder="1" applyAlignment="1">
      <alignment horizontal="center" vertical="center" wrapText="1" readingOrder="2"/>
    </xf>
    <xf numFmtId="0" fontId="14" fillId="10" borderId="0" xfId="0" applyFont="1" applyFill="1" applyBorder="1" applyAlignment="1">
      <alignment horizontal="center" vertical="center" wrapText="1"/>
    </xf>
    <xf numFmtId="0" fontId="14" fillId="9" borderId="66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4" fillId="0" borderId="91" xfId="0" applyFont="1" applyBorder="1"/>
    <xf numFmtId="0" fontId="14" fillId="0" borderId="92" xfId="0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3" fontId="15" fillId="0" borderId="48" xfId="0" applyNumberFormat="1" applyFont="1" applyBorder="1" applyAlignment="1">
      <alignment horizontal="center" vertical="center" readingOrder="2"/>
    </xf>
    <xf numFmtId="3" fontId="15" fillId="0" borderId="6" xfId="0" applyNumberFormat="1" applyFont="1" applyBorder="1" applyAlignment="1">
      <alignment horizontal="center" vertical="center" readingOrder="2"/>
    </xf>
    <xf numFmtId="3" fontId="15" fillId="0" borderId="30" xfId="0" applyNumberFormat="1" applyFont="1" applyBorder="1" applyAlignment="1">
      <alignment horizontal="center" vertical="center" readingOrder="2"/>
    </xf>
    <xf numFmtId="3" fontId="15" fillId="0" borderId="29" xfId="0" applyNumberFormat="1" applyFont="1" applyBorder="1" applyAlignment="1">
      <alignment horizontal="center" vertical="center" readingOrder="2"/>
    </xf>
    <xf numFmtId="0" fontId="15" fillId="12" borderId="31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readingOrder="2"/>
    </xf>
    <xf numFmtId="0" fontId="13" fillId="0" borderId="53" xfId="0" applyFont="1" applyBorder="1" applyAlignment="1">
      <alignment horizontal="center" vertical="center" readingOrder="2"/>
    </xf>
    <xf numFmtId="0" fontId="13" fillId="0" borderId="3" xfId="0" applyFont="1" applyBorder="1" applyAlignment="1">
      <alignment horizontal="center" vertical="center" readingOrder="2"/>
    </xf>
    <xf numFmtId="0" fontId="13" fillId="0" borderId="6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right" vertical="center" readingOrder="2"/>
    </xf>
    <xf numFmtId="0" fontId="13" fillId="0" borderId="5" xfId="0" applyFont="1" applyBorder="1" applyAlignment="1">
      <alignment horizontal="right" vertical="center" readingOrder="2"/>
    </xf>
    <xf numFmtId="0" fontId="13" fillId="0" borderId="36" xfId="0" applyFont="1" applyBorder="1" applyAlignment="1">
      <alignment horizontal="right" vertical="center" readingOrder="2"/>
    </xf>
    <xf numFmtId="0" fontId="12" fillId="0" borderId="10" xfId="0" applyFont="1" applyBorder="1" applyAlignment="1">
      <alignment horizontal="right" vertical="center" readingOrder="2"/>
    </xf>
    <xf numFmtId="0" fontId="12" fillId="0" borderId="5" xfId="0" applyFont="1" applyBorder="1" applyAlignment="1">
      <alignment horizontal="right" vertical="center" readingOrder="2"/>
    </xf>
    <xf numFmtId="0" fontId="12" fillId="0" borderId="36" xfId="0" applyFont="1" applyBorder="1" applyAlignment="1">
      <alignment horizontal="right" vertical="center" readingOrder="2"/>
    </xf>
    <xf numFmtId="0" fontId="15" fillId="0" borderId="1" xfId="0" applyFont="1" applyBorder="1" applyAlignment="1">
      <alignment horizontal="center" vertical="center" readingOrder="2"/>
    </xf>
    <xf numFmtId="0" fontId="15" fillId="0" borderId="0" xfId="0" applyFont="1" applyBorder="1" applyAlignment="1">
      <alignment horizontal="center" vertical="center" readingOrder="2"/>
    </xf>
    <xf numFmtId="0" fontId="15" fillId="0" borderId="22" xfId="0" applyFont="1" applyBorder="1" applyAlignment="1">
      <alignment horizontal="center" vertical="center" readingOrder="2"/>
    </xf>
    <xf numFmtId="0" fontId="15" fillId="0" borderId="34" xfId="0" applyFont="1" applyBorder="1" applyAlignment="1">
      <alignment horizontal="center" vertical="center" readingOrder="2"/>
    </xf>
    <xf numFmtId="0" fontId="15" fillId="12" borderId="32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31" xfId="0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3" fontId="15" fillId="12" borderId="52" xfId="0" applyNumberFormat="1" applyFont="1" applyFill="1" applyBorder="1" applyAlignment="1">
      <alignment horizontal="center" vertical="center" readingOrder="2"/>
    </xf>
    <xf numFmtId="3" fontId="15" fillId="12" borderId="53" xfId="0" applyNumberFormat="1" applyFont="1" applyFill="1" applyBorder="1" applyAlignment="1">
      <alignment horizontal="center" vertical="center" readingOrder="2"/>
    </xf>
    <xf numFmtId="3" fontId="18" fillId="3" borderId="37" xfId="0" applyNumberFormat="1" applyFont="1" applyFill="1" applyBorder="1" applyAlignment="1">
      <alignment horizontal="center" vertical="center"/>
    </xf>
    <xf numFmtId="3" fontId="18" fillId="3" borderId="18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 readingOrder="2"/>
    </xf>
    <xf numFmtId="0" fontId="15" fillId="0" borderId="0" xfId="0" applyFont="1" applyBorder="1" applyAlignment="1">
      <alignment horizontal="right" vertical="center" readingOrder="2"/>
    </xf>
    <xf numFmtId="0" fontId="15" fillId="0" borderId="4" xfId="0" applyFont="1" applyBorder="1" applyAlignment="1">
      <alignment horizontal="right" vertical="center" readingOrder="2"/>
    </xf>
    <xf numFmtId="0" fontId="10" fillId="0" borderId="14" xfId="0" applyFont="1" applyBorder="1" applyAlignment="1">
      <alignment horizontal="right" vertical="center" readingOrder="2"/>
    </xf>
    <xf numFmtId="0" fontId="10" fillId="0" borderId="20" xfId="0" applyFont="1" applyBorder="1" applyAlignment="1">
      <alignment horizontal="right" vertical="center" readingOrder="2"/>
    </xf>
    <xf numFmtId="0" fontId="10" fillId="0" borderId="26" xfId="0" applyFont="1" applyBorder="1" applyAlignment="1">
      <alignment horizontal="right" vertical="center" readingOrder="2"/>
    </xf>
    <xf numFmtId="0" fontId="17" fillId="10" borderId="14" xfId="0" applyFont="1" applyFill="1" applyBorder="1" applyAlignment="1">
      <alignment horizontal="right" vertical="center"/>
    </xf>
    <xf numFmtId="0" fontId="17" fillId="10" borderId="20" xfId="0" applyFont="1" applyFill="1" applyBorder="1" applyAlignment="1">
      <alignment horizontal="right" vertical="center"/>
    </xf>
    <xf numFmtId="0" fontId="17" fillId="10" borderId="26" xfId="0" applyFont="1" applyFill="1" applyBorder="1" applyAlignment="1">
      <alignment horizontal="right" vertical="center"/>
    </xf>
    <xf numFmtId="0" fontId="18" fillId="12" borderId="61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/>
    </xf>
    <xf numFmtId="0" fontId="18" fillId="12" borderId="61" xfId="0" applyFont="1" applyFill="1" applyBorder="1" applyAlignment="1">
      <alignment horizontal="center"/>
    </xf>
    <xf numFmtId="0" fontId="18" fillId="12" borderId="62" xfId="0" applyFont="1" applyFill="1" applyBorder="1" applyAlignment="1">
      <alignment horizontal="center"/>
    </xf>
    <xf numFmtId="0" fontId="18" fillId="12" borderId="7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21" xfId="0" applyFont="1" applyFill="1" applyBorder="1" applyAlignment="1">
      <alignment horizontal="center" vertical="center" wrapText="1"/>
    </xf>
    <xf numFmtId="0" fontId="18" fillId="12" borderId="22" xfId="0" applyFont="1" applyFill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12" borderId="60" xfId="0" applyFont="1" applyFill="1" applyBorder="1" applyAlignment="1">
      <alignment horizontal="center" vertical="center"/>
    </xf>
    <xf numFmtId="0" fontId="18" fillId="12" borderId="63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64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right" vertical="center"/>
    </xf>
    <xf numFmtId="0" fontId="18" fillId="2" borderId="6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0" fontId="18" fillId="13" borderId="63" xfId="0" applyFont="1" applyFill="1" applyBorder="1" applyAlignment="1">
      <alignment horizontal="right" vertical="center"/>
    </xf>
    <xf numFmtId="0" fontId="18" fillId="13" borderId="73" xfId="0" applyFont="1" applyFill="1" applyBorder="1" applyAlignment="1">
      <alignment horizontal="right" vertical="center"/>
    </xf>
    <xf numFmtId="0" fontId="18" fillId="13" borderId="74" xfId="0" applyFont="1" applyFill="1" applyBorder="1" applyAlignment="1">
      <alignment horizontal="right" vertical="center"/>
    </xf>
    <xf numFmtId="0" fontId="14" fillId="0" borderId="82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readingOrder="2"/>
    </xf>
    <xf numFmtId="0" fontId="12" fillId="0" borderId="34" xfId="0" applyFont="1" applyBorder="1" applyAlignment="1">
      <alignment horizontal="center" vertical="center" readingOrder="2"/>
    </xf>
    <xf numFmtId="0" fontId="13" fillId="0" borderId="11" xfId="0" applyFont="1" applyBorder="1" applyAlignment="1">
      <alignment horizontal="center" vertical="center" readingOrder="2"/>
    </xf>
    <xf numFmtId="0" fontId="13" fillId="0" borderId="33" xfId="0" applyFont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 readingOrder="2"/>
    </xf>
    <xf numFmtId="0" fontId="13" fillId="0" borderId="4" xfId="0" applyFont="1" applyBorder="1" applyAlignment="1">
      <alignment horizontal="center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11" fillId="0" borderId="21" xfId="0" applyFont="1" applyBorder="1" applyAlignment="1">
      <alignment horizontal="center" vertical="center" readingOrder="2"/>
    </xf>
    <xf numFmtId="0" fontId="11" fillId="0" borderId="22" xfId="0" applyFont="1" applyBorder="1" applyAlignment="1">
      <alignment horizontal="center" vertical="center" readingOrder="2"/>
    </xf>
    <xf numFmtId="0" fontId="18" fillId="0" borderId="73" xfId="0" applyFont="1" applyBorder="1" applyAlignment="1">
      <alignment horizontal="right" vertical="center"/>
    </xf>
    <xf numFmtId="0" fontId="18" fillId="0" borderId="74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readingOrder="2"/>
    </xf>
    <xf numFmtId="0" fontId="11" fillId="0" borderId="77" xfId="0" applyFont="1" applyBorder="1" applyAlignment="1">
      <alignment horizontal="right"/>
    </xf>
    <xf numFmtId="0" fontId="11" fillId="0" borderId="75" xfId="0" applyFont="1" applyBorder="1" applyAlignment="1">
      <alignment horizontal="right"/>
    </xf>
    <xf numFmtId="0" fontId="18" fillId="4" borderId="1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12" borderId="20" xfId="0" applyFont="1" applyFill="1" applyBorder="1" applyAlignment="1">
      <alignment horizontal="center" vertical="center" wrapText="1"/>
    </xf>
    <xf numFmtId="0" fontId="18" fillId="12" borderId="26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18" fillId="12" borderId="31" xfId="0" applyFont="1" applyFill="1" applyBorder="1" applyAlignment="1">
      <alignment horizontal="center" vertical="center"/>
    </xf>
    <xf numFmtId="0" fontId="18" fillId="12" borderId="43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3" fontId="18" fillId="3" borderId="38" xfId="0" applyNumberFormat="1" applyFont="1" applyFill="1" applyBorder="1" applyAlignment="1">
      <alignment horizontal="center" vertical="center"/>
    </xf>
    <xf numFmtId="3" fontId="18" fillId="0" borderId="41" xfId="0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3" fontId="18" fillId="0" borderId="4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 wrapText="1"/>
    </xf>
    <xf numFmtId="0" fontId="18" fillId="12" borderId="40" xfId="0" applyFont="1" applyFill="1" applyBorder="1" applyAlignment="1">
      <alignment horizontal="center" vertical="center" wrapText="1"/>
    </xf>
    <xf numFmtId="0" fontId="11" fillId="10" borderId="70" xfId="0" applyFont="1" applyFill="1" applyBorder="1" applyAlignment="1">
      <alignment horizontal="right" vertical="center"/>
    </xf>
    <xf numFmtId="0" fontId="11" fillId="10" borderId="71" xfId="0" applyFont="1" applyFill="1" applyBorder="1" applyAlignment="1">
      <alignment horizontal="right" vertical="center"/>
    </xf>
    <xf numFmtId="0" fontId="11" fillId="10" borderId="72" xfId="0" applyFont="1" applyFill="1" applyBorder="1" applyAlignment="1">
      <alignment horizontal="right" vertical="center"/>
    </xf>
    <xf numFmtId="0" fontId="18" fillId="0" borderId="6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readingOrder="2"/>
    </xf>
    <xf numFmtId="0" fontId="15" fillId="0" borderId="11" xfId="0" applyFont="1" applyBorder="1" applyAlignment="1">
      <alignment horizontal="center" vertical="center" readingOrder="2"/>
    </xf>
    <xf numFmtId="0" fontId="10" fillId="0" borderId="11" xfId="0" applyFont="1" applyBorder="1" applyAlignment="1">
      <alignment horizontal="center" vertical="center" readingOrder="2"/>
    </xf>
    <xf numFmtId="0" fontId="10" fillId="0" borderId="33" xfId="0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readingOrder="2"/>
    </xf>
    <xf numFmtId="0" fontId="10" fillId="0" borderId="4" xfId="0" applyFont="1" applyBorder="1" applyAlignment="1">
      <alignment horizontal="center" vertical="center" readingOrder="2"/>
    </xf>
    <xf numFmtId="0" fontId="12" fillId="0" borderId="77" xfId="0" applyFont="1" applyBorder="1" applyAlignment="1">
      <alignment horizontal="left" vertical="center" readingOrder="2"/>
    </xf>
    <xf numFmtId="0" fontId="12" fillId="0" borderId="75" xfId="0" applyFont="1" applyBorder="1" applyAlignment="1">
      <alignment horizontal="left" vertical="center" readingOrder="2"/>
    </xf>
    <xf numFmtId="0" fontId="12" fillId="0" borderId="76" xfId="0" applyFont="1" applyBorder="1" applyAlignment="1">
      <alignment horizontal="left" vertical="center" readingOrder="2"/>
    </xf>
    <xf numFmtId="0" fontId="18" fillId="12" borderId="62" xfId="0" applyFont="1" applyFill="1" applyBorder="1" applyAlignment="1">
      <alignment horizontal="center" vertical="center" wrapText="1"/>
    </xf>
    <xf numFmtId="0" fontId="18" fillId="12" borderId="6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readingOrder="2"/>
    </xf>
    <xf numFmtId="0" fontId="12" fillId="0" borderId="20" xfId="0" applyFont="1" applyBorder="1" applyAlignment="1">
      <alignment horizontal="right" vertical="center" readingOrder="2"/>
    </xf>
    <xf numFmtId="0" fontId="12" fillId="0" borderId="26" xfId="0" applyFont="1" applyBorder="1" applyAlignment="1">
      <alignment horizontal="right" vertical="center" readingOrder="2"/>
    </xf>
    <xf numFmtId="0" fontId="12" fillId="0" borderId="22" xfId="0" applyFont="1" applyBorder="1" applyAlignment="1">
      <alignment horizontal="right" vertical="center" readingOrder="2"/>
    </xf>
    <xf numFmtId="0" fontId="12" fillId="0" borderId="34" xfId="0" applyFont="1" applyBorder="1" applyAlignment="1">
      <alignment horizontal="right" vertical="center" readingOrder="2"/>
    </xf>
    <xf numFmtId="0" fontId="13" fillId="0" borderId="21" xfId="0" applyFont="1" applyBorder="1" applyAlignment="1">
      <alignment horizontal="center" vertical="center" readingOrder="2"/>
    </xf>
    <xf numFmtId="0" fontId="13" fillId="0" borderId="22" xfId="0" applyFont="1" applyBorder="1" applyAlignment="1">
      <alignment horizontal="center" vertical="center" readingOrder="2"/>
    </xf>
    <xf numFmtId="0" fontId="18" fillId="12" borderId="78" xfId="0" applyFont="1" applyFill="1" applyBorder="1" applyAlignment="1">
      <alignment horizontal="center" vertical="center" wrapText="1"/>
    </xf>
    <xf numFmtId="0" fontId="18" fillId="12" borderId="79" xfId="0" applyFont="1" applyFill="1" applyBorder="1" applyAlignment="1">
      <alignment horizontal="center" vertical="center" wrapText="1"/>
    </xf>
    <xf numFmtId="0" fontId="18" fillId="12" borderId="8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8" borderId="65" xfId="0" applyFont="1" applyFill="1" applyBorder="1" applyAlignment="1">
      <alignment horizontal="center" vertical="center"/>
    </xf>
    <xf numFmtId="0" fontId="18" fillId="8" borderId="66" xfId="0" applyFont="1" applyFill="1" applyBorder="1" applyAlignment="1">
      <alignment horizontal="center" vertical="center"/>
    </xf>
    <xf numFmtId="0" fontId="18" fillId="12" borderId="60" xfId="0" applyFont="1" applyFill="1" applyBorder="1" applyAlignment="1">
      <alignment horizontal="center" vertical="center" wrapText="1"/>
    </xf>
    <xf numFmtId="0" fontId="18" fillId="12" borderId="63" xfId="0" applyFont="1" applyFill="1" applyBorder="1" applyAlignment="1">
      <alignment horizontal="center" vertical="center" wrapText="1"/>
    </xf>
    <xf numFmtId="0" fontId="18" fillId="12" borderId="6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right" vertical="center" readingOrder="2"/>
    </xf>
    <xf numFmtId="0" fontId="15" fillId="0" borderId="20" xfId="0" applyFont="1" applyBorder="1" applyAlignment="1">
      <alignment horizontal="right" vertical="center" readingOrder="2"/>
    </xf>
    <xf numFmtId="0" fontId="15" fillId="0" borderId="26" xfId="0" applyFont="1" applyBorder="1" applyAlignment="1">
      <alignment horizontal="right" vertical="center" readingOrder="2"/>
    </xf>
    <xf numFmtId="0" fontId="15" fillId="0" borderId="1" xfId="0" applyFont="1" applyBorder="1" applyAlignment="1">
      <alignment horizontal="left" vertical="center" readingOrder="2"/>
    </xf>
    <xf numFmtId="0" fontId="15" fillId="0" borderId="0" xfId="0" applyFont="1" applyBorder="1" applyAlignment="1">
      <alignment horizontal="left" vertical="center" readingOrder="2"/>
    </xf>
    <xf numFmtId="0" fontId="15" fillId="0" borderId="4" xfId="0" applyFont="1" applyBorder="1" applyAlignment="1">
      <alignment horizontal="left" vertical="center" readingOrder="2"/>
    </xf>
    <xf numFmtId="0" fontId="18" fillId="12" borderId="2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 wrapText="1"/>
    </xf>
    <xf numFmtId="0" fontId="15" fillId="12" borderId="78" xfId="0" applyFont="1" applyFill="1" applyBorder="1" applyAlignment="1">
      <alignment horizontal="center" vertical="center" readingOrder="2"/>
    </xf>
    <xf numFmtId="0" fontId="15" fillId="12" borderId="79" xfId="0" applyFont="1" applyFill="1" applyBorder="1" applyAlignment="1">
      <alignment horizontal="center" vertical="center" readingOrder="2"/>
    </xf>
    <xf numFmtId="0" fontId="15" fillId="12" borderId="81" xfId="0" applyFont="1" applyFill="1" applyBorder="1" applyAlignment="1">
      <alignment horizontal="center" vertical="center" readingOrder="2"/>
    </xf>
    <xf numFmtId="0" fontId="18" fillId="12" borderId="24" xfId="0" applyFont="1" applyFill="1" applyBorder="1" applyAlignment="1">
      <alignment horizontal="center" vertical="center" wrapText="1"/>
    </xf>
    <xf numFmtId="0" fontId="18" fillId="12" borderId="2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 readingOrder="2"/>
    </xf>
    <xf numFmtId="0" fontId="15" fillId="2" borderId="66" xfId="0" applyFont="1" applyFill="1" applyBorder="1" applyAlignment="1">
      <alignment horizontal="center" vertical="center" readingOrder="2"/>
    </xf>
    <xf numFmtId="0" fontId="15" fillId="0" borderId="0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readingOrder="2"/>
    </xf>
    <xf numFmtId="0" fontId="18" fillId="0" borderId="34" xfId="0" applyFont="1" applyBorder="1" applyAlignment="1">
      <alignment horizontal="center" vertical="center"/>
    </xf>
    <xf numFmtId="0" fontId="18" fillId="12" borderId="52" xfId="0" applyFont="1" applyFill="1" applyBorder="1" applyAlignment="1">
      <alignment horizontal="center" vertical="center"/>
    </xf>
    <xf numFmtId="0" fontId="18" fillId="12" borderId="48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readingOrder="2"/>
    </xf>
    <xf numFmtId="0" fontId="15" fillId="0" borderId="66" xfId="0" applyFont="1" applyBorder="1" applyAlignment="1">
      <alignment horizontal="center" vertical="center" readingOrder="2"/>
    </xf>
    <xf numFmtId="0" fontId="15" fillId="0" borderId="63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wrapText="1" readingOrder="2"/>
    </xf>
    <xf numFmtId="0" fontId="15" fillId="12" borderId="59" xfId="0" applyFont="1" applyFill="1" applyBorder="1" applyAlignment="1">
      <alignment horizontal="center" vertical="center" readingOrder="2"/>
    </xf>
    <xf numFmtId="0" fontId="15" fillId="12" borderId="17" xfId="0" applyFont="1" applyFill="1" applyBorder="1" applyAlignment="1">
      <alignment horizontal="center" vertical="center" readingOrder="2"/>
    </xf>
    <xf numFmtId="0" fontId="15" fillId="12" borderId="55" xfId="0" applyFont="1" applyFill="1" applyBorder="1" applyAlignment="1">
      <alignment horizontal="center" vertical="center" readingOrder="2"/>
    </xf>
    <xf numFmtId="0" fontId="15" fillId="0" borderId="61" xfId="0" applyFont="1" applyBorder="1" applyAlignment="1">
      <alignment horizontal="center" vertical="center" readingOrder="2"/>
    </xf>
    <xf numFmtId="0" fontId="15" fillId="0" borderId="62" xfId="0" applyFont="1" applyBorder="1" applyAlignment="1">
      <alignment horizontal="center" vertical="center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64" xfId="0" applyFont="1" applyBorder="1" applyAlignment="1">
      <alignment horizontal="center" vertical="center" readingOrder="2"/>
    </xf>
    <xf numFmtId="0" fontId="15" fillId="0" borderId="66" xfId="0" applyFont="1" applyBorder="1" applyAlignment="1">
      <alignment horizontal="center" vertical="center" wrapText="1" readingOrder="2"/>
    </xf>
    <xf numFmtId="0" fontId="15" fillId="0" borderId="67" xfId="0" applyFont="1" applyBorder="1" applyAlignment="1">
      <alignment horizontal="center" vertical="center" wrapText="1" readingOrder="2"/>
    </xf>
    <xf numFmtId="0" fontId="18" fillId="12" borderId="6" xfId="0" applyFont="1" applyFill="1" applyBorder="1" applyAlignment="1">
      <alignment horizontal="center" vertical="center" wrapText="1"/>
    </xf>
    <xf numFmtId="0" fontId="15" fillId="12" borderId="51" xfId="0" applyFont="1" applyFill="1" applyBorder="1" applyAlignment="1">
      <alignment horizontal="center" vertical="center" readingOrder="2"/>
    </xf>
    <xf numFmtId="0" fontId="15" fillId="12" borderId="3" xfId="0" applyFont="1" applyFill="1" applyBorder="1" applyAlignment="1">
      <alignment horizontal="center" vertical="center" readingOrder="2"/>
    </xf>
    <xf numFmtId="0" fontId="14" fillId="7" borderId="65" xfId="0" applyFont="1" applyFill="1" applyBorder="1" applyAlignment="1">
      <alignment horizontal="center" vertical="center"/>
    </xf>
    <xf numFmtId="0" fontId="14" fillId="7" borderId="6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 readingOrder="2"/>
    </xf>
    <xf numFmtId="0" fontId="14" fillId="12" borderId="61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62" xfId="0" applyFont="1" applyFill="1" applyBorder="1" applyAlignment="1">
      <alignment horizontal="center" vertical="center"/>
    </xf>
    <xf numFmtId="0" fontId="14" fillId="12" borderId="60" xfId="0" applyFont="1" applyFill="1" applyBorder="1" applyAlignment="1">
      <alignment horizontal="center" vertical="center"/>
    </xf>
    <xf numFmtId="0" fontId="14" fillId="12" borderId="63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readingOrder="2"/>
    </xf>
    <xf numFmtId="0" fontId="15" fillId="0" borderId="20" xfId="0" applyFont="1" applyBorder="1" applyAlignment="1">
      <alignment horizontal="center" vertical="center" readingOrder="2"/>
    </xf>
    <xf numFmtId="0" fontId="15" fillId="0" borderId="12" xfId="0" applyFont="1" applyBorder="1" applyAlignment="1">
      <alignment horizontal="center" vertical="center" readingOrder="2"/>
    </xf>
    <xf numFmtId="0" fontId="15" fillId="0" borderId="35" xfId="0" applyFont="1" applyBorder="1" applyAlignment="1">
      <alignment horizontal="center" vertical="center" readingOrder="2"/>
    </xf>
    <xf numFmtId="0" fontId="14" fillId="12" borderId="48" xfId="0" applyFont="1" applyFill="1" applyBorder="1" applyAlignment="1">
      <alignment horizontal="center" vertical="center"/>
    </xf>
    <xf numFmtId="0" fontId="14" fillId="12" borderId="49" xfId="0" applyFont="1" applyFill="1" applyBorder="1" applyAlignment="1">
      <alignment horizontal="center" vertical="center"/>
    </xf>
    <xf numFmtId="0" fontId="14" fillId="12" borderId="24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readingOrder="2"/>
    </xf>
    <xf numFmtId="0" fontId="14" fillId="7" borderId="30" xfId="0" applyFont="1" applyFill="1" applyBorder="1" applyAlignment="1" applyProtection="1">
      <alignment horizontal="center" vertical="center" wrapText="1"/>
      <protection locked="0"/>
    </xf>
    <xf numFmtId="0" fontId="14" fillId="7" borderId="28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 wrapText="1" readingOrder="2"/>
    </xf>
    <xf numFmtId="0" fontId="15" fillId="0" borderId="11" xfId="0" applyFont="1" applyBorder="1" applyAlignment="1">
      <alignment horizontal="right" vertical="center" wrapText="1" readingOrder="2"/>
    </xf>
    <xf numFmtId="0" fontId="15" fillId="0" borderId="33" xfId="0" applyFont="1" applyBorder="1" applyAlignment="1">
      <alignment horizontal="right" vertical="center" wrapText="1" readingOrder="2"/>
    </xf>
    <xf numFmtId="0" fontId="15" fillId="5" borderId="60" xfId="0" applyFont="1" applyFill="1" applyBorder="1" applyAlignment="1">
      <alignment horizontal="center" vertical="center" wrapText="1"/>
    </xf>
    <xf numFmtId="0" fontId="15" fillId="5" borderId="61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 readingOrder="2"/>
    </xf>
    <xf numFmtId="0" fontId="15" fillId="5" borderId="6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4" xfId="0" applyFont="1" applyFill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readingOrder="2"/>
    </xf>
    <xf numFmtId="0" fontId="18" fillId="0" borderId="82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readingOrder="2"/>
    </xf>
    <xf numFmtId="0" fontId="15" fillId="0" borderId="86" xfId="0" applyFont="1" applyBorder="1" applyAlignment="1">
      <alignment horizontal="center" vertical="center" readingOrder="2"/>
    </xf>
    <xf numFmtId="0" fontId="15" fillId="0" borderId="85" xfId="0" applyFont="1" applyBorder="1" applyAlignment="1">
      <alignment horizontal="center" vertical="center" readingOrder="2"/>
    </xf>
    <xf numFmtId="0" fontId="15" fillId="0" borderId="86" xfId="0" applyFont="1" applyBorder="1" applyAlignment="1">
      <alignment horizontal="center" vertical="justify" readingOrder="2"/>
    </xf>
    <xf numFmtId="0" fontId="18" fillId="0" borderId="86" xfId="0" applyFont="1" applyBorder="1" applyAlignment="1">
      <alignment horizontal="center"/>
    </xf>
    <xf numFmtId="0" fontId="15" fillId="0" borderId="82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 readingOrder="2"/>
    </xf>
    <xf numFmtId="0" fontId="15" fillId="0" borderId="21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 readingOrder="2"/>
    </xf>
    <xf numFmtId="0" fontId="15" fillId="6" borderId="3" xfId="0" applyFont="1" applyFill="1" applyBorder="1" applyAlignment="1">
      <alignment horizontal="center" vertical="center" wrapText="1" readingOrder="2"/>
    </xf>
    <xf numFmtId="0" fontId="15" fillId="6" borderId="64" xfId="0" applyFont="1" applyFill="1" applyBorder="1" applyAlignment="1">
      <alignment horizontal="center" vertical="center" wrapText="1" readingOrder="2"/>
    </xf>
    <xf numFmtId="0" fontId="15" fillId="0" borderId="88" xfId="0" applyFont="1" applyBorder="1" applyAlignment="1">
      <alignment horizontal="center" vertical="center" wrapText="1" readingOrder="2"/>
    </xf>
    <xf numFmtId="0" fontId="15" fillId="0" borderId="89" xfId="0" applyFont="1" applyBorder="1" applyAlignment="1">
      <alignment horizontal="center" vertical="center" wrapText="1" readingOrder="2"/>
    </xf>
    <xf numFmtId="0" fontId="15" fillId="0" borderId="90" xfId="0" applyFont="1" applyBorder="1" applyAlignment="1">
      <alignment horizontal="center" vertical="center" wrapText="1" readingOrder="2"/>
    </xf>
    <xf numFmtId="0" fontId="15" fillId="6" borderId="67" xfId="0" applyFont="1" applyFill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right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0" fontId="15" fillId="0" borderId="34" xfId="0" applyFont="1" applyBorder="1" applyAlignment="1">
      <alignment horizontal="right" vertical="center" wrapText="1" readingOrder="2"/>
    </xf>
    <xf numFmtId="0" fontId="15" fillId="0" borderId="45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15" fillId="0" borderId="50" xfId="0" applyFont="1" applyBorder="1" applyAlignment="1">
      <alignment horizontal="center" vertical="center" wrapText="1" readingOrder="2"/>
    </xf>
    <xf numFmtId="0" fontId="15" fillId="0" borderId="23" xfId="0" applyFont="1" applyBorder="1" applyAlignment="1">
      <alignment horizontal="center" vertical="center" wrapText="1" readingOrder="2"/>
    </xf>
    <xf numFmtId="0" fontId="15" fillId="0" borderId="4" xfId="0" applyFont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15" fillId="5" borderId="5" xfId="0" applyFont="1" applyFill="1" applyBorder="1" applyAlignment="1">
      <alignment horizontal="center" vertical="center" wrapText="1" readingOrder="2"/>
    </xf>
    <xf numFmtId="0" fontId="15" fillId="5" borderId="39" xfId="0" applyFont="1" applyFill="1" applyBorder="1" applyAlignment="1">
      <alignment horizontal="center" vertical="center" wrapText="1" readingOrder="2"/>
    </xf>
    <xf numFmtId="0" fontId="15" fillId="5" borderId="2" xfId="0" applyFont="1" applyFill="1" applyBorder="1" applyAlignment="1">
      <alignment horizontal="center" vertical="center" wrapText="1" readingOrder="2"/>
    </xf>
    <xf numFmtId="0" fontId="15" fillId="5" borderId="36" xfId="0" applyFont="1" applyFill="1" applyBorder="1" applyAlignment="1">
      <alignment horizontal="center" vertical="center" wrapText="1" readingOrder="2"/>
    </xf>
    <xf numFmtId="0" fontId="15" fillId="0" borderId="16" xfId="0" applyFont="1" applyBorder="1" applyAlignment="1">
      <alignment horizontal="center" vertical="center" wrapText="1" readingOrder="2"/>
    </xf>
    <xf numFmtId="0" fontId="15" fillId="0" borderId="46" xfId="0" applyFont="1" applyBorder="1" applyAlignment="1">
      <alignment horizontal="center" vertical="center" wrapText="1" readingOrder="2"/>
    </xf>
    <xf numFmtId="0" fontId="15" fillId="0" borderId="58" xfId="0" applyFont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justify" readingOrder="2"/>
    </xf>
    <xf numFmtId="0" fontId="15" fillId="0" borderId="68" xfId="0" applyFont="1" applyBorder="1" applyAlignment="1">
      <alignment horizontal="center" vertical="center"/>
    </xf>
    <xf numFmtId="0" fontId="15" fillId="11" borderId="28" xfId="0" applyFont="1" applyFill="1" applyBorder="1" applyAlignment="1">
      <alignment horizontal="center" vertical="center" wrapText="1" readingOrder="2"/>
    </xf>
    <xf numFmtId="0" fontId="15" fillId="11" borderId="29" xfId="0" applyFont="1" applyFill="1" applyBorder="1" applyAlignment="1">
      <alignment horizontal="center" vertical="center" wrapText="1" readingOrder="2"/>
    </xf>
    <xf numFmtId="0" fontId="15" fillId="0" borderId="48" xfId="0" applyFont="1" applyBorder="1" applyAlignment="1">
      <alignment horizontal="center" vertical="center" wrapText="1" readingOrder="2"/>
    </xf>
    <xf numFmtId="0" fontId="15" fillId="0" borderId="30" xfId="0" applyFont="1" applyBorder="1" applyAlignment="1">
      <alignment horizontal="center" vertical="center" wrapText="1" readingOrder="2"/>
    </xf>
    <xf numFmtId="0" fontId="15" fillId="0" borderId="28" xfId="0" applyFont="1" applyBorder="1" applyAlignment="1">
      <alignment horizontal="center" vertical="center" wrapText="1" readingOrder="2"/>
    </xf>
    <xf numFmtId="0" fontId="15" fillId="11" borderId="56" xfId="0" applyFont="1" applyFill="1" applyBorder="1" applyAlignment="1">
      <alignment horizontal="center" vertical="center" wrapText="1" readingOrder="2"/>
    </xf>
    <xf numFmtId="0" fontId="15" fillId="11" borderId="38" xfId="0" applyFont="1" applyFill="1" applyBorder="1" applyAlignment="1">
      <alignment horizontal="center" vertical="center" wrapText="1" readingOrder="2"/>
    </xf>
    <xf numFmtId="0" fontId="15" fillId="0" borderId="6" xfId="0" applyFont="1" applyBorder="1" applyAlignment="1">
      <alignment horizontal="center" vertical="center" wrapText="1" readingOrder="2"/>
    </xf>
    <xf numFmtId="0" fontId="2" fillId="4" borderId="52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5</xdr:row>
      <xdr:rowOff>57150</xdr:rowOff>
    </xdr:from>
    <xdr:to>
      <xdr:col>10</xdr:col>
      <xdr:colOff>342900</xdr:colOff>
      <xdr:row>5</xdr:row>
      <xdr:rowOff>352425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>
          <a:off x="11228946300" y="2314575"/>
          <a:ext cx="5534024" cy="295275"/>
        </a:xfrm>
        <a:prstGeom prst="leftRightArrow">
          <a:avLst>
            <a:gd name="adj1" fmla="val 50000"/>
            <a:gd name="adj2" fmla="val 504000"/>
          </a:avLst>
        </a:prstGeom>
        <a:gradFill rotWithShape="0">
          <a:gsLst>
            <a:gs pos="0">
              <a:srgbClr val="666666"/>
            </a:gs>
            <a:gs pos="50000">
              <a:srgbClr val="CCCCCC"/>
            </a:gs>
            <a:gs pos="100000">
              <a:srgbClr val="666666"/>
            </a:gs>
          </a:gsLst>
          <a:lin ang="18900000" scaled="1"/>
        </a:gradFill>
        <a:ln w="12700">
          <a:solidFill>
            <a:srgbClr val="666666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85725</xdr:rowOff>
    </xdr:from>
    <xdr:to>
      <xdr:col>3</xdr:col>
      <xdr:colOff>0</xdr:colOff>
      <xdr:row>4</xdr:row>
      <xdr:rowOff>781050</xdr:rowOff>
    </xdr:to>
    <xdr:pic>
      <xdr:nvPicPr>
        <xdr:cNvPr id="23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0356" t="7777" r="12946"/>
        <a:stretch>
          <a:fillRect/>
        </a:stretch>
      </xdr:blipFill>
      <xdr:spPr bwMode="auto">
        <a:xfrm>
          <a:off x="176907825" y="1685925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606;&#1575;&#1605;&#1607;%20&#1607;&#1575;&#1740;%20&#1575;&#1585;&#1580;&#1575;&#1593;%20&#1588;&#1583;&#1607;%20&#1583;&#1585;%20&#1587;&#1575;&#1604;%2096\&#1570;&#1602;&#1575;&#1740;%20&#1583;&#1705;&#1578;&#1585;%20&#1585;&#1581;&#1740;&#1605;%20&#1606;&#1740;&#1575;\&#1606;&#1608;&#1585;&#1605;&#1606;&#1583;&#1740;\&#1578;&#1601;&#1575;&#1607;&#1605;%20&#1606;&#1575;&#1605;&#1607;%2097\&#1606;&#1587;&#1582;&#1607;%20&#1575;&#1608;&#1604;&#1740;&#1607;%20&#1578;&#1601;&#1575;&#1607;&#1605;%20&#1606;&#1575;&#1605;&#1607;%2097&#1583;&#1575;&#1606;&#1588;&#1711;&#1575;&#1607;&#1607;&#1575;&#1740;%20&#1593;&#1604;&#1608;&#1605;%20&#1662;&#1586;&#1588;&#1705;&#1740;\&#1583;&#1575;&#1606;&#1588;&#1603;&#1583;&#1607;%20&#1662;&#1586;&#1588;&#1603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لد"/>
      <sheetName val="فرم روكش "/>
      <sheetName val="فرم 1"/>
      <sheetName val="فرم 2"/>
      <sheetName val="فرم 3"/>
      <sheetName val="فرم4"/>
      <sheetName val="فرم 7"/>
      <sheetName val="فرم9"/>
      <sheetName val="عملکرد"/>
      <sheetName val="خلاصه عملکرد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D17">
            <v>2514</v>
          </cell>
          <cell r="G17">
            <v>611</v>
          </cell>
        </row>
        <row r="18">
          <cell r="D18">
            <v>89</v>
          </cell>
          <cell r="G18">
            <v>15</v>
          </cell>
        </row>
        <row r="19">
          <cell r="G19">
            <v>10</v>
          </cell>
        </row>
        <row r="20">
          <cell r="G20">
            <v>122</v>
          </cell>
        </row>
      </sheetData>
      <sheetData sheetId="9">
        <row r="29">
          <cell r="F29">
            <v>288021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K17"/>
  <sheetViews>
    <sheetView rightToLeft="1" tabSelected="1" workbookViewId="0">
      <selection activeCell="B4" sqref="B4:K4"/>
    </sheetView>
  </sheetViews>
  <sheetFormatPr defaultRowHeight="18.75" x14ac:dyDescent="0.2"/>
  <cols>
    <col min="1" max="16384" width="9" style="18"/>
  </cols>
  <sheetData>
    <row r="3" spans="2:11" ht="69" customHeight="1" x14ac:dyDescent="0.2">
      <c r="B3" s="225" t="s">
        <v>264</v>
      </c>
      <c r="C3" s="225"/>
      <c r="D3" s="225"/>
      <c r="E3" s="225"/>
      <c r="F3" s="225"/>
      <c r="G3" s="225"/>
      <c r="H3" s="225"/>
      <c r="I3" s="225"/>
      <c r="J3" s="225"/>
      <c r="K3" s="225"/>
    </row>
    <row r="4" spans="2:11" ht="44.25" customHeight="1" x14ac:dyDescent="0.2">
      <c r="B4" s="227" t="s">
        <v>261</v>
      </c>
      <c r="C4" s="227"/>
      <c r="D4" s="227"/>
      <c r="E4" s="227"/>
      <c r="F4" s="227"/>
      <c r="G4" s="227"/>
      <c r="H4" s="227"/>
      <c r="I4" s="227"/>
      <c r="J4" s="227"/>
      <c r="K4" s="227"/>
    </row>
    <row r="5" spans="2:11" x14ac:dyDescent="0.45">
      <c r="E5" s="19"/>
    </row>
    <row r="6" spans="2:11" ht="39" customHeight="1" x14ac:dyDescent="0.2"/>
    <row r="7" spans="2:11" x14ac:dyDescent="0.45">
      <c r="E7" s="20"/>
    </row>
    <row r="8" spans="2:11" ht="59.25" customHeight="1" x14ac:dyDescent="0.2">
      <c r="B8" s="226" t="s">
        <v>192</v>
      </c>
      <c r="C8" s="226"/>
      <c r="D8" s="226"/>
      <c r="E8" s="226"/>
      <c r="F8" s="226"/>
      <c r="G8" s="226"/>
      <c r="H8" s="226"/>
      <c r="I8" s="226"/>
      <c r="J8" s="226"/>
      <c r="K8" s="226"/>
    </row>
    <row r="9" spans="2:11" ht="45" customHeight="1" x14ac:dyDescent="0.45">
      <c r="B9" s="19"/>
      <c r="C9" s="19"/>
      <c r="D9" s="19"/>
      <c r="E9" s="19"/>
      <c r="F9" s="19"/>
      <c r="G9" s="19"/>
      <c r="H9" s="19"/>
      <c r="I9" s="19"/>
      <c r="J9" s="19"/>
    </row>
    <row r="10" spans="2:11" ht="56.25" customHeight="1" x14ac:dyDescent="0.2">
      <c r="B10" s="226" t="s">
        <v>265</v>
      </c>
      <c r="C10" s="226"/>
      <c r="D10" s="226"/>
      <c r="E10" s="226"/>
      <c r="F10" s="226"/>
      <c r="G10" s="226"/>
      <c r="H10" s="226"/>
      <c r="I10" s="226"/>
      <c r="J10" s="226"/>
      <c r="K10" s="226"/>
    </row>
    <row r="11" spans="2:11" ht="24.75" customHeight="1" x14ac:dyDescent="0.45">
      <c r="B11" s="19"/>
      <c r="C11" s="19"/>
      <c r="D11" s="19"/>
      <c r="E11" s="19"/>
      <c r="F11" s="19"/>
      <c r="G11" s="19"/>
      <c r="H11" s="19"/>
      <c r="I11" s="19"/>
      <c r="J11" s="19"/>
    </row>
    <row r="12" spans="2:11" ht="41.25" customHeight="1" x14ac:dyDescent="0.2">
      <c r="B12" s="226" t="s">
        <v>158</v>
      </c>
      <c r="C12" s="226"/>
      <c r="D12" s="226"/>
      <c r="E12" s="226"/>
      <c r="F12" s="226"/>
      <c r="G12" s="226"/>
      <c r="H12" s="226"/>
      <c r="I12" s="226"/>
      <c r="J12" s="226"/>
      <c r="K12" s="226"/>
    </row>
    <row r="13" spans="2:11" ht="23.25" customHeight="1" x14ac:dyDescent="0.45">
      <c r="E13" s="19"/>
    </row>
    <row r="14" spans="2:11" ht="55.5" customHeight="1" x14ac:dyDescent="0.2">
      <c r="B14" s="226" t="s">
        <v>159</v>
      </c>
      <c r="C14" s="226"/>
      <c r="D14" s="226"/>
      <c r="E14" s="226"/>
      <c r="F14" s="226"/>
      <c r="G14" s="226"/>
      <c r="H14" s="226"/>
      <c r="I14" s="226"/>
      <c r="J14" s="226"/>
      <c r="K14" s="226"/>
    </row>
    <row r="15" spans="2:11" x14ac:dyDescent="0.45">
      <c r="E15" s="19"/>
    </row>
    <row r="16" spans="2:11" ht="48" customHeight="1" x14ac:dyDescent="0.2">
      <c r="B16" s="225" t="s">
        <v>148</v>
      </c>
      <c r="C16" s="225"/>
      <c r="D16" s="225"/>
      <c r="E16" s="225"/>
      <c r="F16" s="225"/>
      <c r="G16" s="225"/>
      <c r="H16" s="225"/>
      <c r="I16" s="225"/>
      <c r="J16" s="225"/>
      <c r="K16" s="225"/>
    </row>
    <row r="17" spans="2:11" ht="39.75" customHeight="1" x14ac:dyDescent="0.2">
      <c r="B17" s="225" t="s">
        <v>193</v>
      </c>
      <c r="C17" s="225"/>
      <c r="D17" s="225"/>
      <c r="E17" s="225"/>
      <c r="F17" s="225"/>
      <c r="G17" s="225"/>
      <c r="H17" s="225"/>
      <c r="I17" s="225"/>
      <c r="J17" s="225"/>
      <c r="K17" s="225"/>
    </row>
  </sheetData>
  <mergeCells count="8">
    <mergeCell ref="B16:K16"/>
    <mergeCell ref="B17:K17"/>
    <mergeCell ref="B3:K3"/>
    <mergeCell ref="B14:K14"/>
    <mergeCell ref="B4:K4"/>
    <mergeCell ref="B8:K8"/>
    <mergeCell ref="B10:K10"/>
    <mergeCell ref="B12:K12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23"/>
  <sheetViews>
    <sheetView rightToLeft="1" workbookViewId="0">
      <selection activeCell="B12" sqref="B12:I12"/>
    </sheetView>
  </sheetViews>
  <sheetFormatPr defaultRowHeight="15.75" x14ac:dyDescent="0.4"/>
  <cols>
    <col min="1" max="1" width="3.875" style="22" customWidth="1"/>
    <col min="2" max="2" width="17.25" style="22" customWidth="1"/>
    <col min="3" max="3" width="6.75" style="22" customWidth="1"/>
    <col min="4" max="4" width="13" style="22" customWidth="1"/>
    <col min="5" max="5" width="13.375" style="22" customWidth="1"/>
    <col min="6" max="6" width="8.875" style="22" customWidth="1"/>
    <col min="7" max="7" width="14.5" style="22" customWidth="1"/>
    <col min="8" max="8" width="10.75" style="22" customWidth="1"/>
    <col min="9" max="9" width="8.625" style="22" customWidth="1"/>
    <col min="10" max="10" width="13.375" style="22" customWidth="1"/>
    <col min="11" max="11" width="12.5" style="22" customWidth="1"/>
    <col min="12" max="12" width="10.25" style="22" customWidth="1"/>
    <col min="13" max="16384" width="9" style="22"/>
  </cols>
  <sheetData>
    <row r="1" spans="2:12" ht="15" customHeight="1" x14ac:dyDescent="0.4"/>
    <row r="2" spans="2:12" ht="15" customHeight="1" thickBot="1" x14ac:dyDescent="0.45"/>
    <row r="3" spans="2:12" ht="48" customHeight="1" x14ac:dyDescent="0.4">
      <c r="B3" s="382" t="s">
        <v>194</v>
      </c>
      <c r="C3" s="383"/>
      <c r="D3" s="383"/>
      <c r="E3" s="495" t="s">
        <v>202</v>
      </c>
      <c r="F3" s="495"/>
      <c r="G3" s="495"/>
      <c r="H3" s="495"/>
      <c r="I3" s="495"/>
      <c r="J3" s="495"/>
      <c r="K3" s="495"/>
      <c r="L3" s="496"/>
    </row>
    <row r="4" spans="2:12" ht="53.25" customHeight="1" x14ac:dyDescent="0.4">
      <c r="B4" s="483" t="s">
        <v>153</v>
      </c>
      <c r="C4" s="484"/>
      <c r="D4" s="484"/>
      <c r="E4" s="378"/>
      <c r="F4" s="378"/>
      <c r="G4" s="378"/>
      <c r="H4" s="378"/>
      <c r="I4" s="378"/>
      <c r="J4" s="378"/>
      <c r="K4" s="378"/>
      <c r="L4" s="497"/>
    </row>
    <row r="5" spans="2:12" ht="42" customHeight="1" thickBot="1" x14ac:dyDescent="0.45">
      <c r="B5" s="479" t="s">
        <v>200</v>
      </c>
      <c r="C5" s="480"/>
      <c r="D5" s="480"/>
      <c r="E5" s="481" t="s">
        <v>163</v>
      </c>
      <c r="F5" s="481"/>
      <c r="G5" s="481"/>
      <c r="H5" s="481"/>
      <c r="I5" s="481"/>
      <c r="J5" s="481"/>
      <c r="K5" s="481"/>
      <c r="L5" s="482"/>
    </row>
    <row r="6" spans="2:12" ht="32.25" customHeight="1" thickBot="1" x14ac:dyDescent="0.45">
      <c r="B6" s="498" t="s">
        <v>162</v>
      </c>
      <c r="C6" s="499"/>
      <c r="D6" s="499"/>
      <c r="E6" s="499"/>
      <c r="F6" s="499"/>
      <c r="G6" s="499"/>
      <c r="H6" s="499"/>
      <c r="I6" s="499"/>
      <c r="J6" s="499"/>
      <c r="K6" s="499"/>
      <c r="L6" s="500"/>
    </row>
    <row r="7" spans="2:12" ht="15.75" customHeight="1" x14ac:dyDescent="0.4">
      <c r="B7" s="127"/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x14ac:dyDescent="0.4">
      <c r="B8" s="514" t="s">
        <v>201</v>
      </c>
      <c r="C8" s="515"/>
      <c r="D8" s="515"/>
      <c r="E8" s="515"/>
      <c r="F8" s="515"/>
      <c r="G8" s="515"/>
      <c r="H8" s="515"/>
      <c r="I8" s="515"/>
      <c r="J8" s="515"/>
      <c r="K8" s="515"/>
      <c r="L8" s="516"/>
    </row>
    <row r="9" spans="2:12" x14ac:dyDescent="0.4">
      <c r="B9" s="125"/>
      <c r="C9" s="128" t="s">
        <v>106</v>
      </c>
      <c r="D9" s="128" t="s">
        <v>130</v>
      </c>
      <c r="E9" s="128" t="s">
        <v>107</v>
      </c>
      <c r="F9" s="128" t="s">
        <v>108</v>
      </c>
      <c r="G9" s="128" t="s">
        <v>109</v>
      </c>
      <c r="H9" s="128" t="s">
        <v>110</v>
      </c>
      <c r="I9" s="128" t="s">
        <v>111</v>
      </c>
      <c r="J9" s="129" t="s">
        <v>112</v>
      </c>
      <c r="K9" s="128" t="s">
        <v>113</v>
      </c>
      <c r="L9" s="130" t="s">
        <v>1</v>
      </c>
    </row>
    <row r="10" spans="2:12" x14ac:dyDescent="0.4">
      <c r="B10" s="125" t="s">
        <v>33</v>
      </c>
      <c r="C10" s="134"/>
      <c r="D10" s="134"/>
      <c r="E10" s="134"/>
      <c r="F10" s="134"/>
      <c r="G10" s="134"/>
      <c r="H10" s="134"/>
      <c r="I10" s="134"/>
      <c r="J10" s="135"/>
      <c r="K10" s="43"/>
      <c r="L10" s="131">
        <f>K10+J10+I10+H10+G10+F10+E10+D10+C10</f>
        <v>0</v>
      </c>
    </row>
    <row r="11" spans="2:12" ht="22.5" customHeight="1" x14ac:dyDescent="0.4">
      <c r="B11" s="415"/>
      <c r="C11" s="416"/>
      <c r="D11" s="416"/>
      <c r="E11" s="416"/>
      <c r="F11" s="416"/>
      <c r="G11" s="416"/>
      <c r="H11" s="416"/>
      <c r="I11" s="416"/>
      <c r="J11" s="416"/>
      <c r="K11" s="416"/>
      <c r="L11" s="505"/>
    </row>
    <row r="12" spans="2:12" ht="18.75" customHeight="1" x14ac:dyDescent="0.4">
      <c r="B12" s="506" t="s">
        <v>8</v>
      </c>
      <c r="C12" s="507"/>
      <c r="D12" s="507"/>
      <c r="E12" s="507"/>
      <c r="F12" s="507"/>
      <c r="G12" s="507"/>
      <c r="H12" s="507"/>
      <c r="I12" s="508"/>
      <c r="J12" s="509" t="s">
        <v>33</v>
      </c>
      <c r="K12" s="507"/>
      <c r="L12" s="510"/>
    </row>
    <row r="13" spans="2:12" x14ac:dyDescent="0.4">
      <c r="B13" s="511" t="s">
        <v>186</v>
      </c>
      <c r="C13" s="502"/>
      <c r="D13" s="502"/>
      <c r="E13" s="502"/>
      <c r="F13" s="502"/>
      <c r="G13" s="502"/>
      <c r="H13" s="502"/>
      <c r="I13" s="512"/>
      <c r="J13" s="501"/>
      <c r="K13" s="502"/>
      <c r="L13" s="503"/>
    </row>
    <row r="14" spans="2:12" ht="9.75" customHeight="1" x14ac:dyDescent="0.4">
      <c r="B14" s="415"/>
      <c r="C14" s="416"/>
      <c r="D14" s="416"/>
      <c r="E14" s="416"/>
      <c r="F14" s="416"/>
      <c r="G14" s="416"/>
      <c r="H14" s="416"/>
      <c r="I14" s="513"/>
      <c r="J14" s="504"/>
      <c r="K14" s="416"/>
      <c r="L14" s="505"/>
    </row>
    <row r="15" spans="2:12" ht="21.75" customHeight="1" x14ac:dyDescent="0.4">
      <c r="B15" s="521" t="s">
        <v>256</v>
      </c>
      <c r="C15" s="399"/>
      <c r="D15" s="399"/>
      <c r="E15" s="399"/>
      <c r="F15" s="399"/>
      <c r="G15" s="399"/>
      <c r="H15" s="399" t="s">
        <v>257</v>
      </c>
      <c r="I15" s="399"/>
      <c r="J15" s="399"/>
      <c r="K15" s="399"/>
      <c r="L15" s="526"/>
    </row>
    <row r="16" spans="2:12" ht="21.75" customHeight="1" x14ac:dyDescent="0.4">
      <c r="B16" s="521"/>
      <c r="C16" s="399"/>
      <c r="D16" s="399"/>
      <c r="E16" s="399"/>
      <c r="F16" s="399"/>
      <c r="G16" s="399"/>
      <c r="H16" s="399" t="s">
        <v>258</v>
      </c>
      <c r="I16" s="399"/>
      <c r="J16" s="399"/>
      <c r="K16" s="399"/>
      <c r="L16" s="526"/>
    </row>
    <row r="17" spans="2:13" ht="21.75" customHeight="1" x14ac:dyDescent="0.4">
      <c r="B17" s="521"/>
      <c r="C17" s="399"/>
      <c r="D17" s="399"/>
      <c r="E17" s="399"/>
      <c r="F17" s="399"/>
      <c r="G17" s="399"/>
      <c r="H17" s="399" t="s">
        <v>259</v>
      </c>
      <c r="I17" s="399"/>
      <c r="J17" s="399"/>
      <c r="K17" s="399"/>
      <c r="L17" s="526"/>
    </row>
    <row r="18" spans="2:13" ht="27" customHeight="1" thickBot="1" x14ac:dyDescent="0.45">
      <c r="B18" s="522"/>
      <c r="C18" s="523"/>
      <c r="D18" s="523"/>
      <c r="E18" s="523"/>
      <c r="F18" s="523"/>
      <c r="G18" s="523"/>
      <c r="H18" s="524" t="s">
        <v>260</v>
      </c>
      <c r="I18" s="525"/>
      <c r="J18" s="519">
        <f>SUM(J15:L17)</f>
        <v>0</v>
      </c>
      <c r="K18" s="519"/>
      <c r="L18" s="520"/>
    </row>
    <row r="19" spans="2:13" ht="27" customHeight="1" x14ac:dyDescent="0.4">
      <c r="B19" s="101"/>
      <c r="C19" s="101"/>
      <c r="D19" s="101"/>
      <c r="E19" s="101"/>
      <c r="F19" s="101"/>
      <c r="G19" s="101"/>
      <c r="H19" s="136"/>
      <c r="I19" s="136"/>
      <c r="J19" s="136"/>
      <c r="K19" s="136"/>
      <c r="L19" s="136"/>
    </row>
    <row r="20" spans="2:13" ht="20.25" customHeight="1" thickBot="1" x14ac:dyDescent="0.45">
      <c r="B20" s="517"/>
      <c r="C20" s="517"/>
      <c r="D20" s="517"/>
      <c r="E20" s="137"/>
      <c r="F20" s="517"/>
      <c r="G20" s="517"/>
      <c r="H20" s="137"/>
      <c r="I20" s="517"/>
      <c r="J20" s="517"/>
      <c r="K20" s="517"/>
      <c r="L20" s="517"/>
      <c r="M20" s="124"/>
    </row>
    <row r="21" spans="2:13" ht="28.5" customHeight="1" thickTop="1" x14ac:dyDescent="0.4">
      <c r="B21" s="518" t="s">
        <v>157</v>
      </c>
      <c r="C21" s="518"/>
      <c r="D21" s="518"/>
      <c r="E21" s="478" t="s">
        <v>114</v>
      </c>
      <c r="F21" s="478"/>
      <c r="G21" s="478"/>
      <c r="H21" s="478" t="s">
        <v>152</v>
      </c>
      <c r="I21" s="478"/>
      <c r="J21" s="478"/>
      <c r="K21" s="478"/>
      <c r="L21" s="478"/>
      <c r="M21" s="124"/>
    </row>
    <row r="22" spans="2:13" s="124" customFormat="1" ht="17.25" customHeight="1" thickBot="1" x14ac:dyDescent="0.45">
      <c r="B22" s="463" t="s">
        <v>6</v>
      </c>
      <c r="C22" s="463"/>
      <c r="D22" s="463"/>
      <c r="E22" s="463" t="s">
        <v>104</v>
      </c>
      <c r="F22" s="463"/>
      <c r="G22" s="463"/>
      <c r="H22" s="463" t="s">
        <v>123</v>
      </c>
      <c r="I22" s="463"/>
      <c r="J22" s="463"/>
      <c r="K22" s="463"/>
      <c r="L22" s="463"/>
    </row>
    <row r="23" spans="2:13" ht="16.5" thickTop="1" x14ac:dyDescent="0.4"/>
  </sheetData>
  <mergeCells count="30">
    <mergeCell ref="J18:L18"/>
    <mergeCell ref="B15:G18"/>
    <mergeCell ref="H18:I18"/>
    <mergeCell ref="J15:L15"/>
    <mergeCell ref="J16:L16"/>
    <mergeCell ref="J17:L17"/>
    <mergeCell ref="H15:I15"/>
    <mergeCell ref="H16:I16"/>
    <mergeCell ref="H17:I17"/>
    <mergeCell ref="I20:L20"/>
    <mergeCell ref="B22:D22"/>
    <mergeCell ref="B20:D20"/>
    <mergeCell ref="B21:D21"/>
    <mergeCell ref="F20:G20"/>
    <mergeCell ref="H21:L21"/>
    <mergeCell ref="H22:L22"/>
    <mergeCell ref="E21:G21"/>
    <mergeCell ref="E22:G22"/>
    <mergeCell ref="B6:L6"/>
    <mergeCell ref="J13:L14"/>
    <mergeCell ref="B12:I12"/>
    <mergeCell ref="J12:L12"/>
    <mergeCell ref="B13:I14"/>
    <mergeCell ref="B8:L8"/>
    <mergeCell ref="B11:L11"/>
    <mergeCell ref="E3:L4"/>
    <mergeCell ref="B4:D4"/>
    <mergeCell ref="B3:D3"/>
    <mergeCell ref="E5:L5"/>
    <mergeCell ref="B5:D5"/>
  </mergeCells>
  <phoneticPr fontId="5" type="noConversion"/>
  <printOptions horizontalCentered="1" verticalCentered="1"/>
  <pageMargins left="0" right="0" top="0.15748031496062992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77"/>
  <sheetViews>
    <sheetView rightToLeft="1" workbookViewId="0">
      <selection activeCell="C5" sqref="C5:H77"/>
    </sheetView>
  </sheetViews>
  <sheetFormatPr defaultRowHeight="18" x14ac:dyDescent="0.2"/>
  <cols>
    <col min="1" max="2" width="9" style="2"/>
    <col min="3" max="3" width="50.625" style="2" customWidth="1"/>
    <col min="4" max="4" width="9.125" style="2" customWidth="1"/>
    <col min="5" max="5" width="10.125" style="2" customWidth="1"/>
    <col min="6" max="7" width="9.25" style="2" customWidth="1"/>
    <col min="8" max="8" width="17.5" style="2" customWidth="1"/>
    <col min="9" max="10" width="9" style="2"/>
    <col min="11" max="11" width="11.25" style="2" bestFit="1" customWidth="1"/>
    <col min="12" max="16384" width="9" style="2"/>
  </cols>
  <sheetData>
    <row r="4" spans="3:11" ht="18.75" thickBot="1" x14ac:dyDescent="0.25"/>
    <row r="5" spans="3:11" ht="29.25" customHeight="1" x14ac:dyDescent="0.2">
      <c r="C5" s="527" t="s">
        <v>136</v>
      </c>
      <c r="D5" s="529" t="s">
        <v>146</v>
      </c>
      <c r="E5" s="529"/>
      <c r="F5" s="529"/>
      <c r="G5" s="529"/>
      <c r="H5" s="530"/>
    </row>
    <row r="6" spans="3:11" ht="45" customHeight="1" x14ac:dyDescent="0.2">
      <c r="C6" s="528"/>
      <c r="D6" s="1" t="s">
        <v>137</v>
      </c>
      <c r="E6" s="1" t="s">
        <v>138</v>
      </c>
      <c r="F6" s="1" t="s">
        <v>139</v>
      </c>
      <c r="G6" s="1" t="s">
        <v>140</v>
      </c>
      <c r="H6" s="3" t="s">
        <v>3</v>
      </c>
    </row>
    <row r="7" spans="3:11" ht="20.25" customHeight="1" x14ac:dyDescent="0.2">
      <c r="C7" s="4" t="s">
        <v>10</v>
      </c>
      <c r="D7" s="1">
        <f>31561+7931</f>
        <v>39492</v>
      </c>
      <c r="E7" s="1"/>
      <c r="F7" s="1"/>
      <c r="G7" s="1"/>
      <c r="H7" s="3">
        <f>SUM(D7:G7)</f>
        <v>39492</v>
      </c>
    </row>
    <row r="8" spans="3:11" ht="20.25" customHeight="1" x14ac:dyDescent="0.2">
      <c r="C8" s="5" t="s">
        <v>11</v>
      </c>
      <c r="D8" s="1">
        <f>201+76</f>
        <v>277</v>
      </c>
      <c r="E8" s="1"/>
      <c r="F8" s="1"/>
      <c r="G8" s="1"/>
      <c r="H8" s="3">
        <f t="shared" ref="H8:H14" si="0">SUM(D8:G8)</f>
        <v>277</v>
      </c>
    </row>
    <row r="9" spans="3:11" ht="20.25" customHeight="1" x14ac:dyDescent="0.2">
      <c r="C9" s="4" t="s">
        <v>12</v>
      </c>
      <c r="D9" s="1">
        <f>2513+3732+1822</f>
        <v>8067</v>
      </c>
      <c r="E9" s="1"/>
      <c r="F9" s="1"/>
      <c r="G9" s="1"/>
      <c r="H9" s="3">
        <f t="shared" si="0"/>
        <v>8067</v>
      </c>
    </row>
    <row r="10" spans="3:11" ht="20.25" customHeight="1" x14ac:dyDescent="0.2">
      <c r="C10" s="5" t="s">
        <v>13</v>
      </c>
      <c r="D10" s="1">
        <f>89+125+67</f>
        <v>281</v>
      </c>
      <c r="E10" s="1"/>
      <c r="F10" s="1"/>
      <c r="G10" s="1"/>
      <c r="H10" s="3">
        <f t="shared" si="0"/>
        <v>281</v>
      </c>
    </row>
    <row r="11" spans="3:11" ht="20.25" customHeight="1" x14ac:dyDescent="0.2">
      <c r="C11" s="5" t="s">
        <v>15</v>
      </c>
      <c r="D11" s="1">
        <v>1218</v>
      </c>
      <c r="E11" s="1"/>
      <c r="F11" s="1"/>
      <c r="G11" s="1"/>
      <c r="H11" s="3">
        <f t="shared" si="0"/>
        <v>1218</v>
      </c>
    </row>
    <row r="12" spans="3:11" ht="20.25" customHeight="1" x14ac:dyDescent="0.2">
      <c r="C12" s="5" t="s">
        <v>17</v>
      </c>
      <c r="D12" s="1">
        <f>493+27+360</f>
        <v>880</v>
      </c>
      <c r="E12" s="1"/>
      <c r="F12" s="1"/>
      <c r="G12" s="1"/>
      <c r="H12" s="3">
        <f t="shared" si="0"/>
        <v>880</v>
      </c>
    </row>
    <row r="13" spans="3:11" ht="20.25" customHeight="1" x14ac:dyDescent="0.2">
      <c r="C13" s="5" t="s">
        <v>16</v>
      </c>
      <c r="D13" s="1">
        <v>78</v>
      </c>
      <c r="E13" s="1"/>
      <c r="F13" s="1"/>
      <c r="G13" s="1"/>
      <c r="H13" s="3">
        <f t="shared" si="0"/>
        <v>78</v>
      </c>
    </row>
    <row r="14" spans="3:11" ht="20.25" customHeight="1" x14ac:dyDescent="0.2">
      <c r="C14" s="5" t="s">
        <v>18</v>
      </c>
      <c r="D14" s="1">
        <v>52</v>
      </c>
      <c r="E14" s="1"/>
      <c r="F14" s="1"/>
      <c r="G14" s="1"/>
      <c r="H14" s="3">
        <f t="shared" si="0"/>
        <v>52</v>
      </c>
    </row>
    <row r="15" spans="3:11" ht="20.25" customHeight="1" x14ac:dyDescent="0.2">
      <c r="C15" s="6" t="s">
        <v>105</v>
      </c>
      <c r="D15" s="7">
        <f>SUM(D7:D14)</f>
        <v>50345</v>
      </c>
      <c r="E15" s="7">
        <f t="shared" ref="E15:H15" si="1">SUM(E7:E14)</f>
        <v>0</v>
      </c>
      <c r="F15" s="7">
        <f t="shared" si="1"/>
        <v>0</v>
      </c>
      <c r="G15" s="7">
        <f t="shared" si="1"/>
        <v>0</v>
      </c>
      <c r="H15" s="7">
        <f t="shared" si="1"/>
        <v>50345</v>
      </c>
    </row>
    <row r="16" spans="3:11" ht="20.25" customHeight="1" x14ac:dyDescent="0.2">
      <c r="C16" s="4" t="s">
        <v>88</v>
      </c>
      <c r="D16" s="1">
        <v>420</v>
      </c>
      <c r="E16" s="1">
        <v>145</v>
      </c>
      <c r="F16" s="1">
        <v>73</v>
      </c>
      <c r="G16" s="1">
        <v>146</v>
      </c>
      <c r="H16" s="3">
        <f>SUM(D16:G16)</f>
        <v>784</v>
      </c>
      <c r="J16" s="2">
        <f>[1]عملکرد!D17+[1]عملکرد!D18+[1]عملکرد!G17+[1]عملکرد!G18+[1]عملکرد!G19+[1]عملکرد!G20+[1]عملکرد!G213*11855555</f>
        <v>3361</v>
      </c>
      <c r="K16" s="2">
        <f>D16+G16*125%</f>
        <v>602.5</v>
      </c>
    </row>
    <row r="17" spans="3:11" ht="20.25" customHeight="1" x14ac:dyDescent="0.2">
      <c r="C17" s="4" t="s">
        <v>89</v>
      </c>
      <c r="D17" s="1">
        <v>109</v>
      </c>
      <c r="E17" s="1">
        <v>12</v>
      </c>
      <c r="F17" s="1">
        <v>6</v>
      </c>
      <c r="G17" s="1">
        <v>18</v>
      </c>
      <c r="H17" s="3">
        <f t="shared" ref="H17:H28" si="2">SUM(D17:G17)</f>
        <v>145</v>
      </c>
      <c r="J17" s="2">
        <f>G23+G24</f>
        <v>6</v>
      </c>
      <c r="K17" s="2">
        <f>G19*125%</f>
        <v>36.25</v>
      </c>
    </row>
    <row r="18" spans="3:11" ht="20.25" customHeight="1" x14ac:dyDescent="0.2">
      <c r="C18" s="4" t="s">
        <v>120</v>
      </c>
      <c r="D18" s="1"/>
      <c r="E18" s="1"/>
      <c r="F18" s="1"/>
      <c r="G18" s="1"/>
      <c r="H18" s="3">
        <f t="shared" si="2"/>
        <v>0</v>
      </c>
      <c r="K18" s="2">
        <v>47</v>
      </c>
    </row>
    <row r="19" spans="3:11" ht="20.25" customHeight="1" x14ac:dyDescent="0.2">
      <c r="C19" s="4" t="s">
        <v>99</v>
      </c>
      <c r="D19" s="1">
        <v>84</v>
      </c>
      <c r="E19" s="1">
        <v>29</v>
      </c>
      <c r="F19" s="1">
        <v>15</v>
      </c>
      <c r="G19" s="1">
        <v>29</v>
      </c>
      <c r="H19" s="3">
        <f t="shared" si="2"/>
        <v>157</v>
      </c>
      <c r="J19" s="2">
        <f>SUM(J16:J18)</f>
        <v>3367</v>
      </c>
      <c r="K19" s="2">
        <f>SUM(K16:K18)</f>
        <v>685.75</v>
      </c>
    </row>
    <row r="20" spans="3:11" ht="20.25" customHeight="1" x14ac:dyDescent="0.2">
      <c r="C20" s="4" t="s">
        <v>124</v>
      </c>
      <c r="D20" s="1">
        <v>22</v>
      </c>
      <c r="E20" s="1">
        <v>3</v>
      </c>
      <c r="F20" s="1">
        <v>1</v>
      </c>
      <c r="G20" s="1">
        <v>4</v>
      </c>
      <c r="H20" s="3">
        <f t="shared" si="2"/>
        <v>30</v>
      </c>
    </row>
    <row r="21" spans="3:11" ht="20.25" customHeight="1" x14ac:dyDescent="0.2">
      <c r="C21" s="4" t="s">
        <v>121</v>
      </c>
      <c r="D21" s="1"/>
      <c r="E21" s="1"/>
      <c r="F21" s="1"/>
      <c r="G21" s="1"/>
      <c r="H21" s="3">
        <f t="shared" si="2"/>
        <v>0</v>
      </c>
    </row>
    <row r="22" spans="3:11" ht="20.25" customHeight="1" x14ac:dyDescent="0.2">
      <c r="C22" s="4" t="s">
        <v>102</v>
      </c>
      <c r="D22" s="1"/>
      <c r="E22" s="1"/>
      <c r="F22" s="1"/>
      <c r="G22" s="1">
        <v>11</v>
      </c>
      <c r="H22" s="3">
        <f t="shared" si="2"/>
        <v>11</v>
      </c>
      <c r="K22" s="2">
        <v>47000</v>
      </c>
    </row>
    <row r="23" spans="3:11" ht="20.25" customHeight="1" x14ac:dyDescent="0.2">
      <c r="C23" s="4" t="s">
        <v>103</v>
      </c>
      <c r="D23" s="1"/>
      <c r="E23" s="1"/>
      <c r="F23" s="1"/>
      <c r="G23" s="1">
        <v>6</v>
      </c>
      <c r="H23" s="3">
        <f t="shared" si="2"/>
        <v>6</v>
      </c>
      <c r="K23" s="2">
        <f>K22/4025</f>
        <v>11.677018633540373</v>
      </c>
    </row>
    <row r="24" spans="3:11" ht="20.25" customHeight="1" x14ac:dyDescent="0.2">
      <c r="C24" s="4" t="s">
        <v>125</v>
      </c>
      <c r="D24" s="1"/>
      <c r="E24" s="1"/>
      <c r="F24" s="1"/>
      <c r="G24" s="1"/>
      <c r="H24" s="3">
        <f t="shared" si="2"/>
        <v>0</v>
      </c>
    </row>
    <row r="25" spans="3:11" ht="20.25" customHeight="1" x14ac:dyDescent="0.2">
      <c r="C25" s="4" t="s">
        <v>116</v>
      </c>
      <c r="D25" s="1">
        <v>3329</v>
      </c>
      <c r="E25" s="1">
        <f>1178+16</f>
        <v>1194</v>
      </c>
      <c r="F25" s="1">
        <v>1084</v>
      </c>
      <c r="G25" s="1">
        <v>996</v>
      </c>
      <c r="H25" s="3">
        <f t="shared" si="2"/>
        <v>6603</v>
      </c>
      <c r="J25" s="2">
        <f>H25+H26+H27</f>
        <v>7604</v>
      </c>
    </row>
    <row r="26" spans="3:11" ht="20.25" customHeight="1" x14ac:dyDescent="0.2">
      <c r="C26" s="4" t="s">
        <v>117</v>
      </c>
      <c r="D26" s="1">
        <v>299</v>
      </c>
      <c r="E26" s="1">
        <v>182</v>
      </c>
      <c r="F26" s="1">
        <v>90</v>
      </c>
      <c r="G26" s="1">
        <v>174</v>
      </c>
      <c r="H26" s="3">
        <f t="shared" si="2"/>
        <v>745</v>
      </c>
    </row>
    <row r="27" spans="3:11" ht="20.25" customHeight="1" x14ac:dyDescent="0.2">
      <c r="C27" s="4" t="s">
        <v>118</v>
      </c>
      <c r="D27" s="1"/>
      <c r="E27" s="1"/>
      <c r="F27" s="1"/>
      <c r="G27" s="1">
        <v>256</v>
      </c>
      <c r="H27" s="3">
        <f t="shared" si="2"/>
        <v>256</v>
      </c>
    </row>
    <row r="28" spans="3:11" ht="20.25" customHeight="1" x14ac:dyDescent="0.2">
      <c r="C28" s="4" t="s">
        <v>44</v>
      </c>
      <c r="D28" s="1">
        <v>463</v>
      </c>
      <c r="E28" s="1"/>
      <c r="F28" s="1"/>
      <c r="G28" s="1"/>
      <c r="H28" s="3">
        <f t="shared" si="2"/>
        <v>463</v>
      </c>
      <c r="J28" s="2">
        <f>D28*40%</f>
        <v>185.20000000000002</v>
      </c>
    </row>
    <row r="29" spans="3:11" ht="20.25" customHeight="1" x14ac:dyDescent="0.2">
      <c r="C29" s="8" t="s">
        <v>3</v>
      </c>
      <c r="D29" s="7">
        <f>SUM(D16:D28)</f>
        <v>4726</v>
      </c>
      <c r="E29" s="7">
        <f t="shared" ref="E29:H29" si="3">SUM(E16:E28)</f>
        <v>1565</v>
      </c>
      <c r="F29" s="7">
        <f t="shared" si="3"/>
        <v>1269</v>
      </c>
      <c r="G29" s="7">
        <f t="shared" si="3"/>
        <v>1640</v>
      </c>
      <c r="H29" s="7">
        <f t="shared" si="3"/>
        <v>9200</v>
      </c>
    </row>
    <row r="30" spans="3:11" ht="20.25" customHeight="1" x14ac:dyDescent="0.2">
      <c r="C30" s="4" t="s">
        <v>21</v>
      </c>
      <c r="D30" s="1">
        <v>31</v>
      </c>
      <c r="E30" s="1">
        <v>2</v>
      </c>
      <c r="F30" s="1">
        <v>4</v>
      </c>
      <c r="G30" s="1">
        <v>13</v>
      </c>
      <c r="H30" s="3">
        <f>SUM(D30:G30)</f>
        <v>50</v>
      </c>
    </row>
    <row r="31" spans="3:11" ht="20.25" customHeight="1" x14ac:dyDescent="0.2">
      <c r="C31" s="4" t="s">
        <v>94</v>
      </c>
      <c r="D31" s="1">
        <f>1757+382+39</f>
        <v>2178</v>
      </c>
      <c r="E31" s="1">
        <f>459+76</f>
        <v>535</v>
      </c>
      <c r="F31" s="1">
        <f>612+75</f>
        <v>687</v>
      </c>
      <c r="G31" s="1">
        <f>936+105+18</f>
        <v>1059</v>
      </c>
      <c r="H31" s="3">
        <f t="shared" ref="H31:H50" si="4">SUM(D31:G31)</f>
        <v>4459</v>
      </c>
    </row>
    <row r="32" spans="3:11" ht="14.25" customHeight="1" x14ac:dyDescent="0.2">
      <c r="C32" s="4" t="s">
        <v>91</v>
      </c>
      <c r="D32" s="1">
        <f>235+3+479+189</f>
        <v>906</v>
      </c>
      <c r="E32" s="1">
        <f>102+195+79</f>
        <v>376</v>
      </c>
      <c r="F32" s="1">
        <f>143+149+81</f>
        <v>373</v>
      </c>
      <c r="G32" s="1">
        <f>99+198+77</f>
        <v>374</v>
      </c>
      <c r="H32" s="3">
        <f t="shared" si="4"/>
        <v>2029</v>
      </c>
      <c r="J32" s="2">
        <f>D32+D33+G32+G33</f>
        <v>1402</v>
      </c>
    </row>
    <row r="33" spans="3:8" x14ac:dyDescent="0.2">
      <c r="C33" s="4" t="s">
        <v>22</v>
      </c>
      <c r="D33" s="1">
        <v>86</v>
      </c>
      <c r="E33" s="1">
        <v>37</v>
      </c>
      <c r="F33" s="1">
        <v>46</v>
      </c>
      <c r="G33" s="1">
        <v>36</v>
      </c>
      <c r="H33" s="3">
        <f t="shared" si="4"/>
        <v>205</v>
      </c>
    </row>
    <row r="34" spans="3:8" x14ac:dyDescent="0.2">
      <c r="C34" s="4" t="s">
        <v>92</v>
      </c>
      <c r="D34" s="1">
        <v>451</v>
      </c>
      <c r="E34" s="1">
        <v>207</v>
      </c>
      <c r="F34" s="1">
        <v>209</v>
      </c>
      <c r="G34" s="1">
        <v>183</v>
      </c>
      <c r="H34" s="3">
        <f t="shared" si="4"/>
        <v>1050</v>
      </c>
    </row>
    <row r="35" spans="3:8" x14ac:dyDescent="0.2">
      <c r="C35" s="4" t="s">
        <v>93</v>
      </c>
      <c r="D35" s="1"/>
      <c r="E35" s="1"/>
      <c r="F35" s="1"/>
      <c r="G35" s="1"/>
      <c r="H35" s="3">
        <f t="shared" si="4"/>
        <v>0</v>
      </c>
    </row>
    <row r="36" spans="3:8" x14ac:dyDescent="0.2">
      <c r="C36" s="4" t="s">
        <v>126</v>
      </c>
      <c r="D36" s="1"/>
      <c r="E36" s="1"/>
      <c r="F36" s="1"/>
      <c r="G36" s="1"/>
      <c r="H36" s="3">
        <f t="shared" si="4"/>
        <v>0</v>
      </c>
    </row>
    <row r="37" spans="3:8" x14ac:dyDescent="0.2">
      <c r="C37" s="4" t="s">
        <v>98</v>
      </c>
      <c r="D37" s="1"/>
      <c r="E37" s="1">
        <f>409+31+316+61</f>
        <v>817</v>
      </c>
      <c r="F37" s="1"/>
      <c r="G37" s="1"/>
      <c r="H37" s="3">
        <f t="shared" si="4"/>
        <v>817</v>
      </c>
    </row>
    <row r="38" spans="3:8" x14ac:dyDescent="0.2">
      <c r="C38" s="4" t="s">
        <v>90</v>
      </c>
      <c r="D38" s="1"/>
      <c r="E38" s="1"/>
      <c r="F38" s="1"/>
      <c r="G38" s="1"/>
      <c r="H38" s="3">
        <f t="shared" si="4"/>
        <v>0</v>
      </c>
    </row>
    <row r="39" spans="3:8" x14ac:dyDescent="0.2">
      <c r="C39" s="4" t="s">
        <v>23</v>
      </c>
      <c r="D39" s="1">
        <v>239</v>
      </c>
      <c r="E39" s="1">
        <v>69</v>
      </c>
      <c r="F39" s="1">
        <v>34</v>
      </c>
      <c r="G39" s="1">
        <v>68</v>
      </c>
      <c r="H39" s="3">
        <f t="shared" si="4"/>
        <v>410</v>
      </c>
    </row>
    <row r="40" spans="3:8" x14ac:dyDescent="0.2">
      <c r="C40" s="4" t="s">
        <v>20</v>
      </c>
      <c r="D40" s="1">
        <v>58</v>
      </c>
      <c r="E40" s="1"/>
      <c r="F40" s="1"/>
      <c r="G40" s="1"/>
      <c r="H40" s="3">
        <f t="shared" si="4"/>
        <v>58</v>
      </c>
    </row>
    <row r="41" spans="3:8" x14ac:dyDescent="0.2">
      <c r="C41" s="4" t="s">
        <v>101</v>
      </c>
      <c r="D41" s="1">
        <v>247</v>
      </c>
      <c r="E41" s="1">
        <v>87</v>
      </c>
      <c r="F41" s="1">
        <v>45</v>
      </c>
      <c r="G41" s="1">
        <v>87</v>
      </c>
      <c r="H41" s="3">
        <f t="shared" si="4"/>
        <v>466</v>
      </c>
    </row>
    <row r="42" spans="3:8" x14ac:dyDescent="0.2">
      <c r="C42" s="4" t="s">
        <v>100</v>
      </c>
      <c r="D42" s="1">
        <v>499</v>
      </c>
      <c r="E42" s="1">
        <v>192</v>
      </c>
      <c r="F42" s="1">
        <v>95</v>
      </c>
      <c r="G42" s="1">
        <v>288</v>
      </c>
      <c r="H42" s="3">
        <f t="shared" si="4"/>
        <v>1074</v>
      </c>
    </row>
    <row r="43" spans="3:8" x14ac:dyDescent="0.2">
      <c r="C43" s="4" t="s">
        <v>48</v>
      </c>
      <c r="D43" s="1"/>
      <c r="E43" s="1"/>
      <c r="F43" s="1"/>
      <c r="G43" s="1"/>
      <c r="H43" s="3">
        <f t="shared" si="4"/>
        <v>0</v>
      </c>
    </row>
    <row r="44" spans="3:8" x14ac:dyDescent="0.2">
      <c r="C44" s="4" t="s">
        <v>49</v>
      </c>
      <c r="D44" s="1"/>
      <c r="E44" s="1"/>
      <c r="F44" s="1"/>
      <c r="G44" s="1"/>
      <c r="H44" s="3">
        <f t="shared" si="4"/>
        <v>0</v>
      </c>
    </row>
    <row r="45" spans="3:8" ht="36" x14ac:dyDescent="0.2">
      <c r="C45" s="9" t="s">
        <v>133</v>
      </c>
      <c r="D45" s="1">
        <v>104</v>
      </c>
      <c r="E45" s="1">
        <f>84+18</f>
        <v>102</v>
      </c>
      <c r="F45" s="1">
        <v>2</v>
      </c>
      <c r="G45" s="1">
        <v>24</v>
      </c>
      <c r="H45" s="3">
        <f t="shared" si="4"/>
        <v>232</v>
      </c>
    </row>
    <row r="46" spans="3:8" x14ac:dyDescent="0.2">
      <c r="C46" s="4" t="s">
        <v>24</v>
      </c>
      <c r="D46" s="1">
        <v>20</v>
      </c>
      <c r="E46" s="1"/>
      <c r="F46" s="1"/>
      <c r="G46" s="1"/>
      <c r="H46" s="3">
        <f t="shared" si="4"/>
        <v>20</v>
      </c>
    </row>
    <row r="47" spans="3:8" x14ac:dyDescent="0.2">
      <c r="C47" s="4" t="s">
        <v>122</v>
      </c>
      <c r="D47" s="1">
        <v>6759</v>
      </c>
      <c r="E47" s="1">
        <v>2669</v>
      </c>
      <c r="F47" s="1">
        <v>3615</v>
      </c>
      <c r="G47" s="1">
        <v>2624</v>
      </c>
      <c r="H47" s="3">
        <f t="shared" si="4"/>
        <v>15667</v>
      </c>
    </row>
    <row r="48" spans="3:8" x14ac:dyDescent="0.2">
      <c r="C48" s="4" t="s">
        <v>141</v>
      </c>
      <c r="D48" s="1"/>
      <c r="E48" s="1"/>
      <c r="F48" s="1"/>
      <c r="G48" s="1"/>
      <c r="H48" s="3">
        <f t="shared" si="4"/>
        <v>0</v>
      </c>
    </row>
    <row r="49" spans="3:11" x14ac:dyDescent="0.2">
      <c r="C49" s="4" t="s">
        <v>43</v>
      </c>
      <c r="D49" s="1">
        <v>751</v>
      </c>
      <c r="E49" s="1"/>
      <c r="F49" s="1">
        <f>925+1655</f>
        <v>2580</v>
      </c>
      <c r="G49" s="1"/>
      <c r="H49" s="3">
        <f t="shared" si="4"/>
        <v>3331</v>
      </c>
    </row>
    <row r="50" spans="3:11" x14ac:dyDescent="0.2">
      <c r="C50" s="4" t="s">
        <v>142</v>
      </c>
      <c r="D50" s="1"/>
      <c r="E50" s="1"/>
      <c r="F50" s="1"/>
      <c r="G50" s="1"/>
      <c r="H50" s="3">
        <f t="shared" si="4"/>
        <v>0</v>
      </c>
    </row>
    <row r="51" spans="3:11" x14ac:dyDescent="0.2">
      <c r="C51" s="10" t="s">
        <v>1</v>
      </c>
      <c r="D51" s="7">
        <f>SUM(D30:D50)</f>
        <v>12329</v>
      </c>
      <c r="E51" s="7">
        <f t="shared" ref="E51:H51" si="5">SUM(E30:E50)</f>
        <v>5093</v>
      </c>
      <c r="F51" s="7">
        <f t="shared" si="5"/>
        <v>7690</v>
      </c>
      <c r="G51" s="7">
        <f t="shared" si="5"/>
        <v>4756</v>
      </c>
      <c r="H51" s="7">
        <f t="shared" si="5"/>
        <v>29868</v>
      </c>
      <c r="K51" s="2">
        <f>149*110%</f>
        <v>163.9</v>
      </c>
    </row>
    <row r="52" spans="3:11" x14ac:dyDescent="0.2">
      <c r="C52" s="11" t="s">
        <v>64</v>
      </c>
      <c r="D52" s="1">
        <v>123</v>
      </c>
      <c r="E52" s="1">
        <v>25</v>
      </c>
      <c r="F52" s="1"/>
      <c r="G52" s="1"/>
      <c r="H52" s="3">
        <f>SUM(D52:G52)</f>
        <v>148</v>
      </c>
    </row>
    <row r="53" spans="3:11" x14ac:dyDescent="0.2">
      <c r="C53" s="11" t="s">
        <v>65</v>
      </c>
      <c r="D53" s="1">
        <v>1</v>
      </c>
      <c r="E53" s="1"/>
      <c r="F53" s="1"/>
      <c r="G53" s="1"/>
      <c r="H53" s="3">
        <f t="shared" ref="H53:H76" si="6">SUM(D53:G53)</f>
        <v>1</v>
      </c>
    </row>
    <row r="54" spans="3:11" x14ac:dyDescent="0.2">
      <c r="C54" s="4" t="s">
        <v>50</v>
      </c>
      <c r="D54" s="1"/>
      <c r="E54" s="1"/>
      <c r="F54" s="1"/>
      <c r="G54" s="1"/>
      <c r="H54" s="3">
        <f t="shared" si="6"/>
        <v>0</v>
      </c>
    </row>
    <row r="55" spans="3:11" x14ac:dyDescent="0.2">
      <c r="C55" s="4" t="s">
        <v>51</v>
      </c>
      <c r="D55" s="1"/>
      <c r="E55" s="1"/>
      <c r="F55" s="1"/>
      <c r="G55" s="1"/>
      <c r="H55" s="3">
        <f t="shared" si="6"/>
        <v>0</v>
      </c>
    </row>
    <row r="56" spans="3:11" x14ac:dyDescent="0.2">
      <c r="C56" s="4" t="s">
        <v>52</v>
      </c>
      <c r="D56" s="1"/>
      <c r="E56" s="1"/>
      <c r="F56" s="1"/>
      <c r="G56" s="1"/>
      <c r="H56" s="3">
        <f t="shared" si="6"/>
        <v>0</v>
      </c>
    </row>
    <row r="57" spans="3:11" x14ac:dyDescent="0.2">
      <c r="C57" s="4" t="s">
        <v>53</v>
      </c>
      <c r="D57" s="1">
        <f>386+23</f>
        <v>409</v>
      </c>
      <c r="E57" s="1">
        <v>206</v>
      </c>
      <c r="F57" s="1"/>
      <c r="G57" s="1"/>
      <c r="H57" s="3">
        <f t="shared" si="6"/>
        <v>615</v>
      </c>
    </row>
    <row r="58" spans="3:11" x14ac:dyDescent="0.2">
      <c r="C58" s="4" t="s">
        <v>119</v>
      </c>
      <c r="D58" s="1"/>
      <c r="E58" s="1"/>
      <c r="F58" s="1"/>
      <c r="G58" s="1"/>
      <c r="H58" s="3">
        <f t="shared" si="6"/>
        <v>0</v>
      </c>
    </row>
    <row r="59" spans="3:11" x14ac:dyDescent="0.2">
      <c r="C59" s="4" t="s">
        <v>25</v>
      </c>
      <c r="D59" s="1">
        <v>163</v>
      </c>
      <c r="E59" s="1">
        <v>476</v>
      </c>
      <c r="F59" s="1"/>
      <c r="G59" s="1"/>
      <c r="H59" s="3">
        <f t="shared" si="6"/>
        <v>639</v>
      </c>
    </row>
    <row r="60" spans="3:11" x14ac:dyDescent="0.2">
      <c r="C60" s="4" t="s">
        <v>56</v>
      </c>
      <c r="D60" s="1">
        <v>231</v>
      </c>
      <c r="E60" s="1">
        <v>54</v>
      </c>
      <c r="F60" s="1"/>
      <c r="G60" s="1"/>
      <c r="H60" s="3">
        <f t="shared" si="6"/>
        <v>285</v>
      </c>
    </row>
    <row r="61" spans="3:11" x14ac:dyDescent="0.2">
      <c r="C61" s="4" t="s">
        <v>54</v>
      </c>
      <c r="D61" s="1"/>
      <c r="E61" s="1">
        <v>44</v>
      </c>
      <c r="F61" s="1"/>
      <c r="G61" s="1"/>
      <c r="H61" s="3">
        <f t="shared" si="6"/>
        <v>44</v>
      </c>
    </row>
    <row r="62" spans="3:11" x14ac:dyDescent="0.2">
      <c r="C62" s="4" t="s">
        <v>55</v>
      </c>
      <c r="D62" s="1"/>
      <c r="E62" s="1"/>
      <c r="F62" s="1"/>
      <c r="G62" s="1"/>
      <c r="H62" s="3">
        <f t="shared" si="6"/>
        <v>0</v>
      </c>
    </row>
    <row r="63" spans="3:11" x14ac:dyDescent="0.2">
      <c r="C63" s="4" t="s">
        <v>57</v>
      </c>
      <c r="D63" s="1">
        <v>64</v>
      </c>
      <c r="E63" s="1">
        <v>17</v>
      </c>
      <c r="F63" s="1"/>
      <c r="G63" s="1"/>
      <c r="H63" s="3">
        <f t="shared" si="6"/>
        <v>81</v>
      </c>
    </row>
    <row r="64" spans="3:11" x14ac:dyDescent="0.2">
      <c r="C64" s="4" t="s">
        <v>66</v>
      </c>
      <c r="D64" s="1"/>
      <c r="E64" s="1"/>
      <c r="F64" s="1"/>
      <c r="G64" s="1"/>
      <c r="H64" s="3">
        <f t="shared" si="6"/>
        <v>0</v>
      </c>
    </row>
    <row r="65" spans="3:10" x14ac:dyDescent="0.2">
      <c r="C65" s="9" t="s">
        <v>68</v>
      </c>
      <c r="D65" s="1">
        <v>4</v>
      </c>
      <c r="E65" s="1">
        <v>6</v>
      </c>
      <c r="F65" s="1"/>
      <c r="G65" s="1"/>
      <c r="H65" s="3">
        <f t="shared" si="6"/>
        <v>10</v>
      </c>
    </row>
    <row r="66" spans="3:10" x14ac:dyDescent="0.2">
      <c r="C66" s="4" t="s">
        <v>67</v>
      </c>
      <c r="D66" s="1">
        <v>27</v>
      </c>
      <c r="E66" s="1">
        <v>1</v>
      </c>
      <c r="F66" s="1">
        <v>18</v>
      </c>
      <c r="G66" s="1"/>
      <c r="H66" s="3">
        <f t="shared" si="6"/>
        <v>46</v>
      </c>
    </row>
    <row r="67" spans="3:10" x14ac:dyDescent="0.2">
      <c r="C67" s="4" t="s">
        <v>26</v>
      </c>
      <c r="D67" s="1">
        <v>176</v>
      </c>
      <c r="E67" s="1">
        <v>252</v>
      </c>
      <c r="F67" s="1"/>
      <c r="G67" s="1"/>
      <c r="H67" s="3">
        <f t="shared" si="6"/>
        <v>428</v>
      </c>
    </row>
    <row r="68" spans="3:10" x14ac:dyDescent="0.2">
      <c r="C68" s="4" t="s">
        <v>129</v>
      </c>
      <c r="D68" s="1">
        <v>227</v>
      </c>
      <c r="E68" s="1">
        <v>351</v>
      </c>
      <c r="F68" s="1">
        <v>31</v>
      </c>
      <c r="G68" s="1"/>
      <c r="H68" s="3">
        <f t="shared" si="6"/>
        <v>609</v>
      </c>
    </row>
    <row r="69" spans="3:10" x14ac:dyDescent="0.2">
      <c r="C69" s="12" t="s">
        <v>58</v>
      </c>
      <c r="D69" s="1">
        <v>1098</v>
      </c>
      <c r="E69" s="1">
        <v>1705</v>
      </c>
      <c r="F69" s="1">
        <v>40</v>
      </c>
      <c r="G69" s="1"/>
      <c r="H69" s="3">
        <f t="shared" si="6"/>
        <v>2843</v>
      </c>
    </row>
    <row r="70" spans="3:10" x14ac:dyDescent="0.2">
      <c r="C70" s="12" t="s">
        <v>59</v>
      </c>
      <c r="D70" s="1">
        <v>309</v>
      </c>
      <c r="E70" s="1">
        <v>644</v>
      </c>
      <c r="F70" s="1">
        <v>65</v>
      </c>
      <c r="G70" s="1"/>
      <c r="H70" s="3">
        <f t="shared" si="6"/>
        <v>1018</v>
      </c>
    </row>
    <row r="71" spans="3:10" x14ac:dyDescent="0.2">
      <c r="C71" s="12" t="s">
        <v>143</v>
      </c>
      <c r="D71" s="1"/>
      <c r="E71" s="1"/>
      <c r="F71" s="1"/>
      <c r="G71" s="1"/>
      <c r="H71" s="3">
        <f t="shared" si="6"/>
        <v>0</v>
      </c>
    </row>
    <row r="72" spans="3:10" x14ac:dyDescent="0.2">
      <c r="C72" s="12" t="s">
        <v>61</v>
      </c>
      <c r="D72" s="1"/>
      <c r="E72" s="1"/>
      <c r="F72" s="1"/>
      <c r="G72" s="1"/>
      <c r="H72" s="3">
        <f t="shared" si="6"/>
        <v>0</v>
      </c>
    </row>
    <row r="73" spans="3:10" x14ac:dyDescent="0.2">
      <c r="C73" s="4" t="s">
        <v>62</v>
      </c>
      <c r="D73" s="1"/>
      <c r="E73" s="1"/>
      <c r="F73" s="1"/>
      <c r="G73" s="1"/>
      <c r="H73" s="3">
        <f t="shared" si="6"/>
        <v>0</v>
      </c>
    </row>
    <row r="74" spans="3:10" x14ac:dyDescent="0.25">
      <c r="C74" s="13" t="s">
        <v>144</v>
      </c>
      <c r="D74" s="1"/>
      <c r="E74" s="1"/>
      <c r="F74" s="1"/>
      <c r="G74" s="1"/>
      <c r="H74" s="3">
        <f t="shared" si="6"/>
        <v>0</v>
      </c>
      <c r="J74" s="14">
        <f>H77-'[1]خلاصه عملکرد'!F29</f>
        <v>-191841</v>
      </c>
    </row>
    <row r="75" spans="3:10" x14ac:dyDescent="0.25">
      <c r="C75" s="13" t="s">
        <v>145</v>
      </c>
      <c r="D75" s="1"/>
      <c r="E75" s="1"/>
      <c r="F75" s="1"/>
      <c r="G75" s="1"/>
      <c r="H75" s="3">
        <f t="shared" si="6"/>
        <v>0</v>
      </c>
    </row>
    <row r="76" spans="3:10" x14ac:dyDescent="0.2">
      <c r="C76" s="15" t="s">
        <v>3</v>
      </c>
      <c r="D76" s="7">
        <f>SUM(D52:D75)</f>
        <v>2832</v>
      </c>
      <c r="E76" s="7">
        <f t="shared" ref="E76:G76" si="7">SUM(E52:E75)</f>
        <v>3781</v>
      </c>
      <c r="F76" s="7">
        <f t="shared" si="7"/>
        <v>154</v>
      </c>
      <c r="G76" s="7">
        <f t="shared" si="7"/>
        <v>0</v>
      </c>
      <c r="H76" s="3">
        <f t="shared" si="6"/>
        <v>6767</v>
      </c>
    </row>
    <row r="77" spans="3:10" ht="18.75" thickBot="1" x14ac:dyDescent="0.25">
      <c r="C77" s="16" t="s">
        <v>135</v>
      </c>
      <c r="D77" s="17">
        <f>D76+D51+D29+D15</f>
        <v>70232</v>
      </c>
      <c r="E77" s="17">
        <f>E76+E51+E29+E15</f>
        <v>10439</v>
      </c>
      <c r="F77" s="17">
        <f>F76+F51+F29+F15</f>
        <v>9113</v>
      </c>
      <c r="G77" s="17">
        <f>G76+G51+G29+G15</f>
        <v>6396</v>
      </c>
      <c r="H77" s="17">
        <f>H76+H51+H29+H15</f>
        <v>96180</v>
      </c>
    </row>
  </sheetData>
  <mergeCells count="2">
    <mergeCell ref="C5:C6"/>
    <mergeCell ref="D5:H5"/>
  </mergeCells>
  <printOptions horizontalCentered="1"/>
  <pageMargins left="0" right="0" top="0" bottom="0" header="0" footer="0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1"/>
  <sheetViews>
    <sheetView rightToLeft="1" zoomScaleNormal="100" workbookViewId="0">
      <selection activeCell="A6" sqref="A6"/>
    </sheetView>
  </sheetViews>
  <sheetFormatPr defaultRowHeight="15.75" x14ac:dyDescent="0.4"/>
  <cols>
    <col min="1" max="1" width="5.5" style="22" customWidth="1"/>
    <col min="2" max="2" width="47.125" style="22" customWidth="1"/>
    <col min="3" max="3" width="21.75" style="22" customWidth="1"/>
    <col min="4" max="4" width="24.875" style="22" customWidth="1"/>
    <col min="5" max="5" width="21.25" style="22" customWidth="1"/>
    <col min="6" max="6" width="32.375" style="22" customWidth="1"/>
    <col min="7" max="7" width="26.625" style="22" customWidth="1"/>
    <col min="8" max="8" width="24.125" style="22" customWidth="1"/>
    <col min="9" max="16384" width="9" style="22"/>
  </cols>
  <sheetData>
    <row r="3" spans="2:7" ht="16.5" thickBot="1" x14ac:dyDescent="0.45"/>
    <row r="4" spans="2:7" ht="71.25" customHeight="1" x14ac:dyDescent="0.4">
      <c r="B4" s="23" t="s">
        <v>194</v>
      </c>
      <c r="C4" s="234" t="s">
        <v>191</v>
      </c>
      <c r="D4" s="234"/>
      <c r="E4" s="234"/>
      <c r="F4" s="234"/>
      <c r="G4" s="235"/>
    </row>
    <row r="5" spans="2:7" ht="25.5" customHeight="1" x14ac:dyDescent="0.4">
      <c r="B5" s="21" t="s">
        <v>193</v>
      </c>
      <c r="C5" s="236"/>
      <c r="D5" s="236"/>
      <c r="E5" s="236"/>
      <c r="F5" s="236"/>
      <c r="G5" s="237"/>
    </row>
    <row r="6" spans="2:7" ht="45" customHeight="1" x14ac:dyDescent="0.4">
      <c r="B6" s="21" t="s">
        <v>187</v>
      </c>
      <c r="C6" s="238" t="s">
        <v>219</v>
      </c>
      <c r="D6" s="239"/>
      <c r="E6" s="239"/>
      <c r="F6" s="239"/>
      <c r="G6" s="240"/>
    </row>
    <row r="7" spans="2:7" ht="27.75" x14ac:dyDescent="0.4">
      <c r="B7" s="241" t="s">
        <v>95</v>
      </c>
      <c r="C7" s="242"/>
      <c r="D7" s="242"/>
      <c r="E7" s="242"/>
      <c r="F7" s="242"/>
      <c r="G7" s="243"/>
    </row>
    <row r="8" spans="2:7" ht="16.5" thickBot="1" x14ac:dyDescent="0.45">
      <c r="B8" s="244"/>
      <c r="C8" s="245"/>
      <c r="D8" s="25"/>
      <c r="E8" s="246" t="s">
        <v>96</v>
      </c>
      <c r="F8" s="246"/>
      <c r="G8" s="247"/>
    </row>
    <row r="9" spans="2:7" x14ac:dyDescent="0.4">
      <c r="B9" s="232" t="s">
        <v>97</v>
      </c>
      <c r="C9" s="232" t="s">
        <v>82</v>
      </c>
      <c r="D9" s="250" t="s">
        <v>164</v>
      </c>
      <c r="E9" s="250" t="s">
        <v>165</v>
      </c>
      <c r="F9" s="248" t="s">
        <v>269</v>
      </c>
      <c r="G9" s="232" t="s">
        <v>5</v>
      </c>
    </row>
    <row r="10" spans="2:7" ht="33" customHeight="1" thickBot="1" x14ac:dyDescent="0.45">
      <c r="B10" s="233"/>
      <c r="C10" s="233"/>
      <c r="D10" s="251"/>
      <c r="E10" s="251"/>
      <c r="F10" s="249"/>
      <c r="G10" s="233"/>
    </row>
    <row r="11" spans="2:7" ht="27" customHeight="1" thickBot="1" x14ac:dyDescent="0.45">
      <c r="B11" s="26">
        <f>برنامه!P30</f>
        <v>0</v>
      </c>
      <c r="C11" s="27">
        <f>برنامه!P31</f>
        <v>0</v>
      </c>
      <c r="D11" s="28">
        <f>برنامه!P32</f>
        <v>0</v>
      </c>
      <c r="E11" s="28">
        <f>برنامه!P33</f>
        <v>0</v>
      </c>
      <c r="F11" s="28">
        <f>برنامه!P42</f>
        <v>0</v>
      </c>
      <c r="G11" s="29">
        <f>SUM(B11:F11)</f>
        <v>0</v>
      </c>
    </row>
    <row r="12" spans="2:7" ht="32.25" customHeight="1" x14ac:dyDescent="0.4"/>
    <row r="13" spans="2:7" ht="32.25" customHeight="1" thickBot="1" x14ac:dyDescent="0.45"/>
    <row r="14" spans="2:7" ht="26.25" customHeight="1" x14ac:dyDescent="0.4">
      <c r="B14" s="36" t="s">
        <v>127</v>
      </c>
      <c r="C14" s="252" t="s">
        <v>220</v>
      </c>
      <c r="D14" s="253"/>
      <c r="E14" s="30"/>
    </row>
    <row r="15" spans="2:7" ht="21.75" customHeight="1" x14ac:dyDescent="0.4">
      <c r="B15" s="31" t="s">
        <v>221</v>
      </c>
      <c r="C15" s="228">
        <f>G11*0.03</f>
        <v>0</v>
      </c>
      <c r="D15" s="229"/>
      <c r="E15" s="32" t="s">
        <v>222</v>
      </c>
    </row>
    <row r="16" spans="2:7" ht="21.75" customHeight="1" x14ac:dyDescent="0.4">
      <c r="B16" s="31" t="s">
        <v>223</v>
      </c>
      <c r="C16" s="228"/>
      <c r="D16" s="229"/>
      <c r="E16" s="30"/>
    </row>
    <row r="17" spans="2:7" ht="21.75" customHeight="1" thickBot="1" x14ac:dyDescent="0.45">
      <c r="B17" s="33" t="s">
        <v>224</v>
      </c>
      <c r="C17" s="230"/>
      <c r="D17" s="231"/>
      <c r="E17" s="30"/>
    </row>
    <row r="18" spans="2:7" ht="32.25" customHeight="1" thickBot="1" x14ac:dyDescent="0.45"/>
    <row r="19" spans="2:7" ht="35.25" customHeight="1" thickTop="1" x14ac:dyDescent="0.4">
      <c r="B19" s="34" t="s">
        <v>266</v>
      </c>
      <c r="C19" s="34" t="s">
        <v>267</v>
      </c>
      <c r="D19" s="34" t="s">
        <v>150</v>
      </c>
      <c r="E19" s="34" t="s">
        <v>268</v>
      </c>
      <c r="F19" s="34" t="s">
        <v>155</v>
      </c>
      <c r="G19" s="34" t="s">
        <v>149</v>
      </c>
    </row>
    <row r="20" spans="2:7" ht="48.75" customHeight="1" thickBot="1" x14ac:dyDescent="0.45">
      <c r="B20" s="35" t="s">
        <v>134</v>
      </c>
      <c r="C20" s="35" t="s">
        <v>134</v>
      </c>
      <c r="D20" s="35" t="s">
        <v>134</v>
      </c>
      <c r="E20" s="35" t="s">
        <v>134</v>
      </c>
      <c r="F20" s="35" t="s">
        <v>134</v>
      </c>
      <c r="G20" s="35" t="s">
        <v>134</v>
      </c>
    </row>
    <row r="21" spans="2:7" ht="16.5" thickTop="1" x14ac:dyDescent="0.4"/>
  </sheetData>
  <mergeCells count="15">
    <mergeCell ref="C16:D16"/>
    <mergeCell ref="C17:D17"/>
    <mergeCell ref="G9:G10"/>
    <mergeCell ref="C4:G5"/>
    <mergeCell ref="C6:G6"/>
    <mergeCell ref="B7:G7"/>
    <mergeCell ref="B8:C8"/>
    <mergeCell ref="E8:G8"/>
    <mergeCell ref="B9:B10"/>
    <mergeCell ref="C9:C10"/>
    <mergeCell ref="F9:F10"/>
    <mergeCell ref="E9:E10"/>
    <mergeCell ref="D9:D10"/>
    <mergeCell ref="C14:D14"/>
    <mergeCell ref="C15:D15"/>
  </mergeCells>
  <phoneticPr fontId="5" type="noConversion"/>
  <printOptions horizontalCentered="1" verticalCentered="1"/>
  <pageMargins left="0" right="0" top="0.25" bottom="0" header="0" footer="0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9"/>
  <sheetViews>
    <sheetView rightToLeft="1" topLeftCell="A34" zoomScaleNormal="100" workbookViewId="0">
      <selection activeCell="B3" sqref="B3:C3"/>
    </sheetView>
  </sheetViews>
  <sheetFormatPr defaultRowHeight="15.75" x14ac:dyDescent="0.4"/>
  <cols>
    <col min="1" max="1" width="4.25" style="22" customWidth="1"/>
    <col min="2" max="2" width="24.25" style="22" bestFit="1" customWidth="1"/>
    <col min="3" max="3" width="23.125" style="22" bestFit="1" customWidth="1"/>
    <col min="4" max="4" width="13.375" style="22" customWidth="1"/>
    <col min="5" max="5" width="15.25" style="22" customWidth="1"/>
    <col min="6" max="6" width="13.625" style="22" customWidth="1"/>
    <col min="7" max="7" width="11.875" style="22" customWidth="1"/>
    <col min="8" max="8" width="14.25" style="22" customWidth="1"/>
    <col min="9" max="9" width="11" style="22" customWidth="1"/>
    <col min="10" max="10" width="9.75" style="22" customWidth="1"/>
    <col min="11" max="11" width="8.375" style="22" customWidth="1"/>
    <col min="12" max="12" width="6.375" style="22" customWidth="1"/>
    <col min="13" max="13" width="11" style="22" customWidth="1"/>
    <col min="14" max="14" width="10" style="22" customWidth="1"/>
    <col min="15" max="15" width="11" style="22" customWidth="1"/>
    <col min="16" max="16" width="11.875" style="22" customWidth="1"/>
    <col min="17" max="16384" width="9" style="22"/>
  </cols>
  <sheetData>
    <row r="2" spans="2:16" ht="16.5" thickBot="1" x14ac:dyDescent="0.45"/>
    <row r="3" spans="2:16" ht="72.75" customHeight="1" x14ac:dyDescent="0.4">
      <c r="B3" s="283" t="s">
        <v>194</v>
      </c>
      <c r="C3" s="284"/>
      <c r="D3" s="296" t="s">
        <v>190</v>
      </c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7"/>
    </row>
    <row r="4" spans="2:16" ht="46.5" customHeight="1" x14ac:dyDescent="0.4">
      <c r="B4" s="300" t="s">
        <v>193</v>
      </c>
      <c r="C4" s="301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2:16" ht="48" customHeight="1" thickBot="1" x14ac:dyDescent="0.45">
      <c r="B5" s="302" t="s">
        <v>187</v>
      </c>
      <c r="C5" s="303"/>
      <c r="D5" s="294" t="s">
        <v>217</v>
      </c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5"/>
    </row>
    <row r="6" spans="2:16" ht="16.5" thickBot="1" x14ac:dyDescent="0.45">
      <c r="B6" s="256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</row>
    <row r="7" spans="2:16" ht="43.5" customHeight="1" thickBot="1" x14ac:dyDescent="0.45">
      <c r="B7" s="259" t="s">
        <v>218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1"/>
    </row>
    <row r="8" spans="2:16" ht="33.75" customHeight="1" thickBot="1" x14ac:dyDescent="0.65">
      <c r="B8" s="307" t="s">
        <v>262</v>
      </c>
      <c r="C8" s="308"/>
      <c r="D8" s="308"/>
      <c r="E8" s="308"/>
      <c r="F8" s="308"/>
      <c r="G8" s="308"/>
      <c r="H8" s="37"/>
      <c r="I8" s="37"/>
      <c r="J8" s="37"/>
      <c r="K8" s="37"/>
      <c r="L8" s="37"/>
      <c r="M8" s="37"/>
      <c r="N8" s="245" t="s">
        <v>0</v>
      </c>
      <c r="O8" s="245"/>
      <c r="P8" s="306"/>
    </row>
    <row r="9" spans="2:16" ht="16.5" thickTop="1" x14ac:dyDescent="0.4">
      <c r="B9" s="277" t="s">
        <v>69</v>
      </c>
      <c r="C9" s="265" t="s">
        <v>35</v>
      </c>
      <c r="D9" s="265" t="s">
        <v>87</v>
      </c>
      <c r="E9" s="267" t="s">
        <v>74</v>
      </c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8"/>
    </row>
    <row r="10" spans="2:16" x14ac:dyDescent="0.4">
      <c r="B10" s="278"/>
      <c r="C10" s="266"/>
      <c r="D10" s="266"/>
      <c r="E10" s="266" t="s">
        <v>72</v>
      </c>
      <c r="F10" s="266"/>
      <c r="G10" s="266"/>
      <c r="H10" s="266" t="s">
        <v>73</v>
      </c>
      <c r="I10" s="266"/>
      <c r="J10" s="266"/>
      <c r="K10" s="279" t="s">
        <v>290</v>
      </c>
      <c r="L10" s="279" t="s">
        <v>71</v>
      </c>
      <c r="M10" s="266" t="s">
        <v>7</v>
      </c>
      <c r="N10" s="266"/>
      <c r="O10" s="266"/>
      <c r="P10" s="280"/>
    </row>
    <row r="11" spans="2:16" ht="47.25" x14ac:dyDescent="0.4">
      <c r="B11" s="278"/>
      <c r="C11" s="266"/>
      <c r="D11" s="266"/>
      <c r="E11" s="47" t="s">
        <v>285</v>
      </c>
      <c r="F11" s="84" t="s">
        <v>286</v>
      </c>
      <c r="G11" s="47" t="s">
        <v>1</v>
      </c>
      <c r="H11" s="84" t="s">
        <v>285</v>
      </c>
      <c r="I11" s="84" t="s">
        <v>286</v>
      </c>
      <c r="J11" s="48" t="s">
        <v>1</v>
      </c>
      <c r="K11" s="279"/>
      <c r="L11" s="279"/>
      <c r="M11" s="47" t="s">
        <v>280</v>
      </c>
      <c r="N11" s="47" t="s">
        <v>70</v>
      </c>
      <c r="O11" s="47" t="s">
        <v>71</v>
      </c>
      <c r="P11" s="49" t="s">
        <v>1</v>
      </c>
    </row>
    <row r="12" spans="2:16" x14ac:dyDescent="0.4">
      <c r="B12" s="304" t="s">
        <v>254</v>
      </c>
      <c r="C12" s="50" t="s">
        <v>271</v>
      </c>
      <c r="D12" s="51"/>
      <c r="E12" s="158"/>
      <c r="F12" s="158"/>
      <c r="G12" s="185"/>
      <c r="H12" s="141"/>
      <c r="I12" s="141"/>
      <c r="J12" s="185"/>
      <c r="K12" s="54">
        <f>'سایر هزینه های پرسنلی'!E29</f>
        <v>0</v>
      </c>
      <c r="L12" s="51">
        <f>'سایر هزینه ها'!D25</f>
        <v>0</v>
      </c>
      <c r="M12" s="141"/>
      <c r="N12" s="51">
        <f>K12</f>
        <v>0</v>
      </c>
      <c r="O12" s="51">
        <f>L12</f>
        <v>0</v>
      </c>
      <c r="P12" s="53">
        <f>O12+N12+M212</f>
        <v>0</v>
      </c>
    </row>
    <row r="13" spans="2:16" x14ac:dyDescent="0.4">
      <c r="B13" s="305"/>
      <c r="C13" s="50" t="s">
        <v>138</v>
      </c>
      <c r="D13" s="51"/>
      <c r="E13" s="158"/>
      <c r="F13" s="158"/>
      <c r="G13" s="185"/>
      <c r="H13" s="141"/>
      <c r="I13" s="141"/>
      <c r="J13" s="185"/>
      <c r="K13" s="54">
        <f>'سایر هزینه های پرسنلی'!O29</f>
        <v>0</v>
      </c>
      <c r="L13" s="51">
        <f>'سایر هزینه ها'!N25</f>
        <v>0</v>
      </c>
      <c r="M13" s="141"/>
      <c r="N13" s="51">
        <f t="shared" ref="N13:N29" si="0">K13</f>
        <v>0</v>
      </c>
      <c r="O13" s="51">
        <f t="shared" ref="O13:O29" si="1">L13</f>
        <v>0</v>
      </c>
      <c r="P13" s="53">
        <f t="shared" ref="P13:P28" si="2">O13+N13+M13</f>
        <v>0</v>
      </c>
    </row>
    <row r="14" spans="2:16" x14ac:dyDescent="0.4">
      <c r="B14" s="79" t="s">
        <v>272</v>
      </c>
      <c r="C14" s="80" t="s">
        <v>271</v>
      </c>
      <c r="D14" s="81"/>
      <c r="E14" s="159"/>
      <c r="F14" s="159"/>
      <c r="G14" s="185"/>
      <c r="H14" s="140"/>
      <c r="I14" s="140"/>
      <c r="J14" s="185"/>
      <c r="K14" s="82">
        <f>'سایر هزینه های پرسنلی'!F29</f>
        <v>0</v>
      </c>
      <c r="L14" s="81">
        <f>'سایر هزینه ها'!E25</f>
        <v>0</v>
      </c>
      <c r="M14" s="186"/>
      <c r="N14" s="81">
        <f t="shared" si="0"/>
        <v>0</v>
      </c>
      <c r="O14" s="81">
        <f t="shared" si="1"/>
        <v>0</v>
      </c>
      <c r="P14" s="53">
        <f t="shared" si="2"/>
        <v>0</v>
      </c>
    </row>
    <row r="15" spans="2:16" x14ac:dyDescent="0.4">
      <c r="B15" s="281" t="s">
        <v>75</v>
      </c>
      <c r="C15" s="50" t="s">
        <v>2</v>
      </c>
      <c r="D15" s="51"/>
      <c r="E15" s="54">
        <f>'حقوق و مزایای مستمر'!G9+'حقوق و مزایای مستمر'!G10+'حقوق و مزایای مستمر'!G11+'حقوق و مزایای مستمر'!G12</f>
        <v>0</v>
      </c>
      <c r="F15" s="54">
        <f>'حقوق و مزایای مستمر'!G21+'حقوق و مزایای مستمر'!G22+'حقوق و مزایای مستمر'!G23</f>
        <v>0</v>
      </c>
      <c r="G15" s="52">
        <f t="shared" ref="G15:G33" si="3">SUM(E15:F15)</f>
        <v>0</v>
      </c>
      <c r="H15" s="51">
        <f>'حقوق و مزایای مستمر'!G13+'حقوق و مزایای مستمر'!G14+'حقوق و مزایای مستمر'!G15+'حقوق و مزایای مستمر'!G16</f>
        <v>0</v>
      </c>
      <c r="I15" s="51">
        <f>'حقوق و مزایای مستمر'!G17+'حقوق و مزایای مستمر'!G18+'حقوق و مزایای مستمر'!G19+'حقوق و مزایای مستمر'!G24+'حقوق و مزایای مستمر'!G25+'حقوق و مزایای مستمر'!G26+'حقوق و مزایای مستمر'!G27+'حقوق و مزایای مستمر'!G28+'حقوق و مزایای مستمر'!G29</f>
        <v>0</v>
      </c>
      <c r="J15" s="52">
        <f t="shared" ref="J15:J33" si="4">SUM(H15:I15)</f>
        <v>0</v>
      </c>
      <c r="K15" s="54">
        <f>'سایر هزینه های پرسنلی'!G29</f>
        <v>0</v>
      </c>
      <c r="L15" s="51">
        <f>'سایر هزینه ها'!F25</f>
        <v>0</v>
      </c>
      <c r="M15" s="54">
        <f t="shared" ref="M15:M24" si="5">E15+F15+H15+I15</f>
        <v>0</v>
      </c>
      <c r="N15" s="51">
        <f t="shared" si="0"/>
        <v>0</v>
      </c>
      <c r="O15" s="51">
        <f t="shared" si="1"/>
        <v>0</v>
      </c>
      <c r="P15" s="53">
        <f t="shared" si="2"/>
        <v>0</v>
      </c>
    </row>
    <row r="16" spans="2:16" x14ac:dyDescent="0.4">
      <c r="B16" s="281"/>
      <c r="C16" s="50" t="s">
        <v>36</v>
      </c>
      <c r="D16" s="51"/>
      <c r="E16" s="54">
        <f>'حقوق و مزایای مستمر'!P9+'حقوق و مزایای مستمر'!P10+'حقوق و مزایای مستمر'!P11+'حقوق و مزایای مستمر'!P12</f>
        <v>0</v>
      </c>
      <c r="F16" s="54">
        <f>'حقوق و مزایای مستمر'!P21+'حقوق و مزایای مستمر'!P22+'حقوق و مزایای مستمر'!P23</f>
        <v>0</v>
      </c>
      <c r="G16" s="52">
        <f t="shared" si="3"/>
        <v>0</v>
      </c>
      <c r="H16" s="54">
        <f>'حقوق و مزایای مستمر'!P13+'حقوق و مزایای مستمر'!P14+'حقوق و مزایای مستمر'!P15+'حقوق و مزایای مستمر'!P16</f>
        <v>0</v>
      </c>
      <c r="I16" s="54">
        <f>'حقوق و مزایای مستمر'!P17+'حقوق و مزایای مستمر'!P18+'حقوق و مزایای مستمر'!P19+'حقوق و مزایای مستمر'!P24+'حقوق و مزایای مستمر'!P25+'حقوق و مزایای مستمر'!P26+'حقوق و مزایای مستمر'!P27+'حقوق و مزایای مستمر'!P28+'حقوق و مزایای مستمر'!P29</f>
        <v>0</v>
      </c>
      <c r="J16" s="52">
        <f t="shared" si="4"/>
        <v>0</v>
      </c>
      <c r="K16" s="54">
        <f>'سایر هزینه های پرسنلی'!P29</f>
        <v>0</v>
      </c>
      <c r="L16" s="51">
        <f>'سایر هزینه ها'!O25</f>
        <v>0</v>
      </c>
      <c r="M16" s="54">
        <f t="shared" si="5"/>
        <v>0</v>
      </c>
      <c r="N16" s="51">
        <f t="shared" si="0"/>
        <v>0</v>
      </c>
      <c r="O16" s="51">
        <f t="shared" si="1"/>
        <v>0</v>
      </c>
      <c r="P16" s="53">
        <f t="shared" si="2"/>
        <v>0</v>
      </c>
    </row>
    <row r="17" spans="2:16" x14ac:dyDescent="0.4">
      <c r="B17" s="285" t="s">
        <v>76</v>
      </c>
      <c r="C17" s="80" t="s">
        <v>2</v>
      </c>
      <c r="D17" s="81"/>
      <c r="E17" s="82">
        <f>'حقوق و مزایای مستمر'!H9+'حقوق و مزایای مستمر'!H10+'حقوق و مزایای مستمر'!H11+'حقوق و مزایای مستمر'!H12</f>
        <v>0</v>
      </c>
      <c r="F17" s="82">
        <f>'حقوق و مزایای مستمر'!H21+'حقوق و مزایای مستمر'!H22+'حقوق و مزایای مستمر'!H23</f>
        <v>0</v>
      </c>
      <c r="G17" s="52">
        <f t="shared" si="3"/>
        <v>0</v>
      </c>
      <c r="H17" s="82">
        <f>'حقوق و مزایای مستمر'!H13+'حقوق و مزایای مستمر'!H14+'حقوق و مزایای مستمر'!H15+'حقوق و مزایای مستمر'!H16</f>
        <v>0</v>
      </c>
      <c r="I17" s="82">
        <f>'حقوق و مزایای مستمر'!H17+'حقوق و مزایای مستمر'!H18+'حقوق و مزایای مستمر'!H19+'حقوق و مزایای مستمر'!H24+'حقوق و مزایای مستمر'!H25+'حقوق و مزایای مستمر'!H26+'حقوق و مزایای مستمر'!H27+'حقوق و مزایای مستمر'!H28+'حقوق و مزایای مستمر'!H29</f>
        <v>0</v>
      </c>
      <c r="J17" s="52">
        <f t="shared" si="4"/>
        <v>0</v>
      </c>
      <c r="K17" s="83">
        <f>'سایر هزینه های پرسنلی'!H29</f>
        <v>0</v>
      </c>
      <c r="L17" s="83">
        <f>'سایر هزینه ها'!G25</f>
        <v>0</v>
      </c>
      <c r="M17" s="83">
        <f t="shared" si="5"/>
        <v>0</v>
      </c>
      <c r="N17" s="83">
        <f t="shared" si="0"/>
        <v>0</v>
      </c>
      <c r="O17" s="83">
        <f t="shared" si="1"/>
        <v>0</v>
      </c>
      <c r="P17" s="53">
        <f t="shared" si="2"/>
        <v>0</v>
      </c>
    </row>
    <row r="18" spans="2:16" x14ac:dyDescent="0.4">
      <c r="B18" s="285"/>
      <c r="C18" s="80" t="s">
        <v>36</v>
      </c>
      <c r="D18" s="81"/>
      <c r="E18" s="82">
        <f>'حقوق و مزایای مستمر'!Q9+'حقوق و مزایای مستمر'!Q10+'حقوق و مزایای مستمر'!Q11+'حقوق و مزایای مستمر'!Q12</f>
        <v>0</v>
      </c>
      <c r="F18" s="82">
        <f>'حقوق و مزایای مستمر'!Q21+'حقوق و مزایای مستمر'!Q22+'حقوق و مزایای مستمر'!Q23</f>
        <v>0</v>
      </c>
      <c r="G18" s="52">
        <f t="shared" si="3"/>
        <v>0</v>
      </c>
      <c r="H18" s="82">
        <f>'حقوق و مزایای مستمر'!Q13+'حقوق و مزایای مستمر'!Q14+'حقوق و مزایای مستمر'!Q15+'حقوق و مزایای مستمر'!Q16</f>
        <v>0</v>
      </c>
      <c r="I18" s="82">
        <f>'حقوق و مزایای مستمر'!Q17+'حقوق و مزایای مستمر'!Q18+'حقوق و مزایای مستمر'!Q19+'حقوق و مزایای مستمر'!Q24+'حقوق و مزایای مستمر'!Q25+'حقوق و مزایای مستمر'!Q26+'حقوق و مزایای مستمر'!Q27+'حقوق و مزایای مستمر'!Q28+'حقوق و مزایای مستمر'!Q29</f>
        <v>0</v>
      </c>
      <c r="J18" s="52">
        <f t="shared" si="4"/>
        <v>0</v>
      </c>
      <c r="K18" s="83">
        <f>'سایر هزینه های پرسنلی'!Q29</f>
        <v>0</v>
      </c>
      <c r="L18" s="83">
        <f>'سایر هزینه ها'!P25</f>
        <v>0</v>
      </c>
      <c r="M18" s="83">
        <f t="shared" si="5"/>
        <v>0</v>
      </c>
      <c r="N18" s="83">
        <f t="shared" si="0"/>
        <v>0</v>
      </c>
      <c r="O18" s="83">
        <f t="shared" si="1"/>
        <v>0</v>
      </c>
      <c r="P18" s="53">
        <f t="shared" si="2"/>
        <v>0</v>
      </c>
    </row>
    <row r="19" spans="2:16" x14ac:dyDescent="0.4">
      <c r="B19" s="281" t="s">
        <v>77</v>
      </c>
      <c r="C19" s="50" t="s">
        <v>2</v>
      </c>
      <c r="D19" s="43"/>
      <c r="E19" s="54">
        <f>'حقوق و مزایای مستمر'!I9+'حقوق و مزایای مستمر'!I10+'حقوق و مزایای مستمر'!I11+'حقوق و مزایای مستمر'!I12</f>
        <v>0</v>
      </c>
      <c r="F19" s="54">
        <f>'حقوق و مزایای مستمر'!I21+'حقوق و مزایای مستمر'!I22+'حقوق و مزایای مستمر'!I23</f>
        <v>0</v>
      </c>
      <c r="G19" s="52">
        <f t="shared" si="3"/>
        <v>0</v>
      </c>
      <c r="H19" s="54">
        <f>'حقوق و مزایای مستمر'!I13+'حقوق و مزایای مستمر'!I14+'حقوق و مزایای مستمر'!I15+'حقوق و مزایای مستمر'!I16</f>
        <v>0</v>
      </c>
      <c r="I19" s="54">
        <f>'حقوق و مزایای مستمر'!I17+'حقوق و مزایای مستمر'!I18+'حقوق و مزایای مستمر'!I19+'حقوق و مزایای مستمر'!I24+'حقوق و مزایای مستمر'!I25+'حقوق و مزایای مستمر'!I26+'حقوق و مزایای مستمر'!I27+'حقوق و مزایای مستمر'!I28+'حقوق و مزایای مستمر'!I29</f>
        <v>0</v>
      </c>
      <c r="J19" s="52">
        <f t="shared" si="4"/>
        <v>0</v>
      </c>
      <c r="K19" s="43">
        <f>'سایر هزینه های پرسنلی'!I29</f>
        <v>0</v>
      </c>
      <c r="L19" s="43">
        <f>'سایر هزینه ها'!H25</f>
        <v>0</v>
      </c>
      <c r="M19" s="43">
        <f t="shared" si="5"/>
        <v>0</v>
      </c>
      <c r="N19" s="43">
        <f t="shared" si="0"/>
        <v>0</v>
      </c>
      <c r="O19" s="43">
        <f t="shared" si="1"/>
        <v>0</v>
      </c>
      <c r="P19" s="53">
        <f t="shared" si="2"/>
        <v>0</v>
      </c>
    </row>
    <row r="20" spans="2:16" x14ac:dyDescent="0.4">
      <c r="B20" s="281"/>
      <c r="C20" s="50" t="s">
        <v>36</v>
      </c>
      <c r="D20" s="43"/>
      <c r="E20" s="54">
        <f>'حقوق و مزایای مستمر'!R9+'حقوق و مزایای مستمر'!R10+'حقوق و مزایای مستمر'!R11+'حقوق و مزایای مستمر'!R12</f>
        <v>0</v>
      </c>
      <c r="F20" s="54">
        <f>'حقوق و مزایای مستمر'!R21+'حقوق و مزایای مستمر'!R22+'حقوق و مزایای مستمر'!R23</f>
        <v>0</v>
      </c>
      <c r="G20" s="52">
        <f t="shared" si="3"/>
        <v>0</v>
      </c>
      <c r="H20" s="54">
        <f>'حقوق و مزایای مستمر'!R13+'حقوق و مزایای مستمر'!R14+'حقوق و مزایای مستمر'!R15+'حقوق و مزایای مستمر'!R16</f>
        <v>0</v>
      </c>
      <c r="I20" s="54">
        <f>'حقوق و مزایای مستمر'!R17+'حقوق و مزایای مستمر'!R18+'حقوق و مزایای مستمر'!R19+'حقوق و مزایای مستمر'!R24+'حقوق و مزایای مستمر'!R25+'حقوق و مزایای مستمر'!R26+'حقوق و مزایای مستمر'!R27+'حقوق و مزایای مستمر'!R28+'حقوق و مزایای مستمر'!R29</f>
        <v>0</v>
      </c>
      <c r="J20" s="52">
        <f t="shared" si="4"/>
        <v>0</v>
      </c>
      <c r="K20" s="43">
        <f>'سایر هزینه های پرسنلی'!R29</f>
        <v>0</v>
      </c>
      <c r="L20" s="43">
        <f>'سایر هزینه ها'!Q25</f>
        <v>0</v>
      </c>
      <c r="M20" s="43">
        <f t="shared" si="5"/>
        <v>0</v>
      </c>
      <c r="N20" s="43">
        <f t="shared" si="0"/>
        <v>0</v>
      </c>
      <c r="O20" s="43">
        <f t="shared" si="1"/>
        <v>0</v>
      </c>
      <c r="P20" s="53">
        <f t="shared" si="2"/>
        <v>0</v>
      </c>
    </row>
    <row r="21" spans="2:16" x14ac:dyDescent="0.4">
      <c r="B21" s="285" t="s">
        <v>78</v>
      </c>
      <c r="C21" s="80" t="s">
        <v>2</v>
      </c>
      <c r="D21" s="83"/>
      <c r="E21" s="82">
        <f>'حقوق و مزایای مستمر'!J9+'حقوق و مزایای مستمر'!J10+'حقوق و مزایای مستمر'!J11+'حقوق و مزایای مستمر'!J12</f>
        <v>0</v>
      </c>
      <c r="F21" s="82">
        <f>'حقوق و مزایای مستمر'!J21+'حقوق و مزایای مستمر'!J22+'حقوق و مزایای مستمر'!J23</f>
        <v>0</v>
      </c>
      <c r="G21" s="52">
        <f t="shared" si="3"/>
        <v>0</v>
      </c>
      <c r="H21" s="82">
        <f>'حقوق و مزایای مستمر'!J13+'حقوق و مزایای مستمر'!J14+'حقوق و مزایای مستمر'!J15+'حقوق و مزایای مستمر'!J16</f>
        <v>0</v>
      </c>
      <c r="I21" s="82">
        <f>'حقوق و مزایای مستمر'!J17+'حقوق و مزایای مستمر'!J18+'حقوق و مزایای مستمر'!J19+'حقوق و مزایای مستمر'!J24+'حقوق و مزایای مستمر'!J25+'حقوق و مزایای مستمر'!J26+'حقوق و مزایای مستمر'!J27+'حقوق و مزایای مستمر'!J28+'حقوق و مزایای مستمر'!J29</f>
        <v>0</v>
      </c>
      <c r="J21" s="52">
        <f t="shared" si="4"/>
        <v>0</v>
      </c>
      <c r="K21" s="83">
        <f>'سایر هزینه های پرسنلی'!J29</f>
        <v>0</v>
      </c>
      <c r="L21" s="83">
        <f>'سایر هزینه ها'!I25</f>
        <v>0</v>
      </c>
      <c r="M21" s="83">
        <f t="shared" si="5"/>
        <v>0</v>
      </c>
      <c r="N21" s="83">
        <f t="shared" si="0"/>
        <v>0</v>
      </c>
      <c r="O21" s="83">
        <f t="shared" si="1"/>
        <v>0</v>
      </c>
      <c r="P21" s="53">
        <f t="shared" si="2"/>
        <v>0</v>
      </c>
    </row>
    <row r="22" spans="2:16" x14ac:dyDescent="0.4">
      <c r="B22" s="285"/>
      <c r="C22" s="80" t="s">
        <v>36</v>
      </c>
      <c r="D22" s="83"/>
      <c r="E22" s="82">
        <f>'حقوق و مزایای مستمر'!S9+'حقوق و مزایای مستمر'!S10+'حقوق و مزایای مستمر'!S11+'حقوق و مزایای مستمر'!S12</f>
        <v>0</v>
      </c>
      <c r="F22" s="82">
        <f>'حقوق و مزایای مستمر'!S21+'حقوق و مزایای مستمر'!S22+'حقوق و مزایای مستمر'!S23</f>
        <v>0</v>
      </c>
      <c r="G22" s="52">
        <f t="shared" si="3"/>
        <v>0</v>
      </c>
      <c r="H22" s="82">
        <f>'حقوق و مزایای مستمر'!S13+'حقوق و مزایای مستمر'!S14+'حقوق و مزایای مستمر'!S15+'حقوق و مزایای مستمر'!S16</f>
        <v>0</v>
      </c>
      <c r="I22" s="82">
        <f>'حقوق و مزایای مستمر'!S17+'حقوق و مزایای مستمر'!S18+'حقوق و مزایای مستمر'!S19+'حقوق و مزایای مستمر'!S24+'حقوق و مزایای مستمر'!S25+'حقوق و مزایای مستمر'!S26+'حقوق و مزایای مستمر'!S27+'حقوق و مزایای مستمر'!S28+'حقوق و مزایای مستمر'!S29</f>
        <v>0</v>
      </c>
      <c r="J22" s="52">
        <f t="shared" si="4"/>
        <v>0</v>
      </c>
      <c r="K22" s="83">
        <f>'سایر هزینه های پرسنلی'!S29</f>
        <v>0</v>
      </c>
      <c r="L22" s="83">
        <f>'سایر هزینه ها'!R25</f>
        <v>0</v>
      </c>
      <c r="M22" s="83">
        <f t="shared" si="5"/>
        <v>0</v>
      </c>
      <c r="N22" s="83">
        <f t="shared" si="0"/>
        <v>0</v>
      </c>
      <c r="O22" s="83">
        <f t="shared" si="1"/>
        <v>0</v>
      </c>
      <c r="P22" s="53">
        <f t="shared" si="2"/>
        <v>0</v>
      </c>
    </row>
    <row r="23" spans="2:16" x14ac:dyDescent="0.4">
      <c r="B23" s="281" t="s">
        <v>275</v>
      </c>
      <c r="C23" s="50" t="s">
        <v>2</v>
      </c>
      <c r="D23" s="43"/>
      <c r="E23" s="54">
        <f>'حقوق و مزایای مستمر'!K9+'حقوق و مزایای مستمر'!K10+'حقوق و مزایای مستمر'!K11+'حقوق و مزایای مستمر'!K12</f>
        <v>0</v>
      </c>
      <c r="F23" s="54">
        <f>'حقوق و مزایای مستمر'!K21+'حقوق و مزایای مستمر'!K22+'حقوق و مزایای مستمر'!K23</f>
        <v>0</v>
      </c>
      <c r="G23" s="52">
        <f t="shared" si="3"/>
        <v>0</v>
      </c>
      <c r="H23" s="54">
        <f>'حقوق و مزایای مستمر'!K13+'حقوق و مزایای مستمر'!K14+'حقوق و مزایای مستمر'!K15+'حقوق و مزایای مستمر'!K16</f>
        <v>0</v>
      </c>
      <c r="I23" s="54">
        <f>'حقوق و مزایای مستمر'!K17+'حقوق و مزایای مستمر'!K18+'حقوق و مزایای مستمر'!K19+'حقوق و مزایای مستمر'!K24+'حقوق و مزایای مستمر'!K25+'حقوق و مزایای مستمر'!K26+'حقوق و مزایای مستمر'!K27+'حقوق و مزایای مستمر'!K28+'حقوق و مزایای مستمر'!K29</f>
        <v>0</v>
      </c>
      <c r="J23" s="52">
        <f t="shared" si="4"/>
        <v>0</v>
      </c>
      <c r="K23" s="43">
        <f>'سایر هزینه های پرسنلی'!K29</f>
        <v>0</v>
      </c>
      <c r="L23" s="43">
        <f>'سایر هزینه ها'!J25</f>
        <v>0</v>
      </c>
      <c r="M23" s="43">
        <f t="shared" si="5"/>
        <v>0</v>
      </c>
      <c r="N23" s="43">
        <f t="shared" si="0"/>
        <v>0</v>
      </c>
      <c r="O23" s="43">
        <f t="shared" si="1"/>
        <v>0</v>
      </c>
      <c r="P23" s="53">
        <f t="shared" si="2"/>
        <v>0</v>
      </c>
    </row>
    <row r="24" spans="2:16" x14ac:dyDescent="0.4">
      <c r="B24" s="281"/>
      <c r="C24" s="50" t="s">
        <v>36</v>
      </c>
      <c r="D24" s="43"/>
      <c r="E24" s="54">
        <f>'حقوق و مزایای مستمر'!T9+'حقوق و مزایای مستمر'!T10+'حقوق و مزایای مستمر'!T11+'حقوق و مزایای مستمر'!T12</f>
        <v>0</v>
      </c>
      <c r="F24" s="54">
        <f>'حقوق و مزایای مستمر'!T21+'حقوق و مزایای مستمر'!T22+'حقوق و مزایای مستمر'!T23</f>
        <v>0</v>
      </c>
      <c r="G24" s="52">
        <f t="shared" si="3"/>
        <v>0</v>
      </c>
      <c r="H24" s="54">
        <f>'حقوق و مزایای مستمر'!T13+'حقوق و مزایای مستمر'!T14+'حقوق و مزایای مستمر'!T15+'حقوق و مزایای مستمر'!T16</f>
        <v>0</v>
      </c>
      <c r="I24" s="54">
        <f>'حقوق و مزایای مستمر'!T17+'حقوق و مزایای مستمر'!T18+'حقوق و مزایای مستمر'!T19+'حقوق و مزایای مستمر'!T24+'حقوق و مزایای مستمر'!T25+'حقوق و مزایای مستمر'!T26+'حقوق و مزایای مستمر'!T27+'حقوق و مزایای مستمر'!T28+'حقوق و مزایای مستمر'!T29</f>
        <v>0</v>
      </c>
      <c r="J24" s="52">
        <f t="shared" si="4"/>
        <v>0</v>
      </c>
      <c r="K24" s="43">
        <f>'سایر هزینه های پرسنلی'!T29</f>
        <v>0</v>
      </c>
      <c r="L24" s="43">
        <f>'سایر هزینه ها'!S25</f>
        <v>0</v>
      </c>
      <c r="M24" s="43">
        <f t="shared" si="5"/>
        <v>0</v>
      </c>
      <c r="N24" s="43">
        <f t="shared" si="0"/>
        <v>0</v>
      </c>
      <c r="O24" s="43">
        <f t="shared" si="1"/>
        <v>0</v>
      </c>
      <c r="P24" s="53">
        <f t="shared" si="2"/>
        <v>0</v>
      </c>
    </row>
    <row r="25" spans="2:16" x14ac:dyDescent="0.4">
      <c r="B25" s="78" t="s">
        <v>273</v>
      </c>
      <c r="C25" s="50" t="s">
        <v>271</v>
      </c>
      <c r="D25" s="51"/>
      <c r="E25" s="158"/>
      <c r="F25" s="158"/>
      <c r="G25" s="52">
        <f t="shared" si="3"/>
        <v>0</v>
      </c>
      <c r="H25" s="141"/>
      <c r="I25" s="141"/>
      <c r="J25" s="52">
        <f t="shared" si="4"/>
        <v>0</v>
      </c>
      <c r="K25" s="54">
        <f>'سایر هزینه های پرسنلی'!L29</f>
        <v>0</v>
      </c>
      <c r="L25" s="54">
        <f>'سایر هزینه ها'!K25</f>
        <v>0</v>
      </c>
      <c r="M25" s="141"/>
      <c r="N25" s="51">
        <f t="shared" si="0"/>
        <v>0</v>
      </c>
      <c r="O25" s="51">
        <f t="shared" si="1"/>
        <v>0</v>
      </c>
      <c r="P25" s="53">
        <f>O25+N25+M25</f>
        <v>0</v>
      </c>
    </row>
    <row r="26" spans="2:16" x14ac:dyDescent="0.4">
      <c r="B26" s="286" t="s">
        <v>274</v>
      </c>
      <c r="C26" s="80" t="s">
        <v>271</v>
      </c>
      <c r="D26" s="81"/>
      <c r="E26" s="159"/>
      <c r="F26" s="159"/>
      <c r="G26" s="52">
        <f t="shared" si="3"/>
        <v>0</v>
      </c>
      <c r="H26" s="140"/>
      <c r="I26" s="140"/>
      <c r="J26" s="52">
        <f t="shared" si="4"/>
        <v>0</v>
      </c>
      <c r="K26" s="82">
        <f>'سایر هزینه های پرسنلی'!M29</f>
        <v>0</v>
      </c>
      <c r="L26" s="82">
        <f>'سایر هزینه ها'!L25</f>
        <v>0</v>
      </c>
      <c r="M26" s="186"/>
      <c r="N26" s="81">
        <f t="shared" si="0"/>
        <v>0</v>
      </c>
      <c r="O26" s="81">
        <f t="shared" si="1"/>
        <v>0</v>
      </c>
      <c r="P26" s="53">
        <f>O26+N26+M26</f>
        <v>0</v>
      </c>
    </row>
    <row r="27" spans="2:16" x14ac:dyDescent="0.4">
      <c r="B27" s="287"/>
      <c r="C27" s="80" t="s">
        <v>138</v>
      </c>
      <c r="D27" s="81"/>
      <c r="E27" s="159"/>
      <c r="F27" s="159"/>
      <c r="G27" s="52">
        <f t="shared" si="3"/>
        <v>0</v>
      </c>
      <c r="H27" s="140"/>
      <c r="I27" s="140"/>
      <c r="J27" s="52">
        <f t="shared" si="4"/>
        <v>0</v>
      </c>
      <c r="K27" s="82">
        <f>'سایر هزینه های پرسنلی'!U29</f>
        <v>0</v>
      </c>
      <c r="L27" s="81">
        <f>'سایر هزینه ها'!T25</f>
        <v>0</v>
      </c>
      <c r="M27" s="186"/>
      <c r="N27" s="81">
        <f t="shared" si="0"/>
        <v>0</v>
      </c>
      <c r="O27" s="81">
        <f t="shared" si="1"/>
        <v>0</v>
      </c>
      <c r="P27" s="53">
        <f>O27+N27+M27</f>
        <v>0</v>
      </c>
    </row>
    <row r="28" spans="2:16" x14ac:dyDescent="0.4">
      <c r="B28" s="335" t="s">
        <v>166</v>
      </c>
      <c r="C28" s="336"/>
      <c r="D28" s="43"/>
      <c r="E28" s="141"/>
      <c r="F28" s="141"/>
      <c r="G28" s="52">
        <f t="shared" si="3"/>
        <v>0</v>
      </c>
      <c r="H28" s="141"/>
      <c r="I28" s="141"/>
      <c r="J28" s="52">
        <f t="shared" si="4"/>
        <v>0</v>
      </c>
      <c r="K28" s="43">
        <f>'سایر هزینه های پرسنلی'!W29</f>
        <v>0</v>
      </c>
      <c r="L28" s="187"/>
      <c r="M28" s="187"/>
      <c r="N28" s="43">
        <f t="shared" si="0"/>
        <v>0</v>
      </c>
      <c r="O28" s="43">
        <f t="shared" si="1"/>
        <v>0</v>
      </c>
      <c r="P28" s="53">
        <f t="shared" si="2"/>
        <v>0</v>
      </c>
    </row>
    <row r="29" spans="2:16" x14ac:dyDescent="0.4">
      <c r="B29" s="335" t="s">
        <v>167</v>
      </c>
      <c r="C29" s="336"/>
      <c r="D29" s="43"/>
      <c r="E29" s="141"/>
      <c r="F29" s="141"/>
      <c r="G29" s="52">
        <f t="shared" si="3"/>
        <v>0</v>
      </c>
      <c r="H29" s="141"/>
      <c r="I29" s="141"/>
      <c r="J29" s="52">
        <f t="shared" si="4"/>
        <v>0</v>
      </c>
      <c r="K29" s="43">
        <f>'سایر هزینه های پرسنلی'!X29</f>
        <v>0</v>
      </c>
      <c r="L29" s="43">
        <f>'سایر هزینه ها'!V25</f>
        <v>0</v>
      </c>
      <c r="M29" s="187"/>
      <c r="N29" s="43">
        <f t="shared" si="0"/>
        <v>0</v>
      </c>
      <c r="O29" s="43">
        <f t="shared" si="1"/>
        <v>0</v>
      </c>
      <c r="P29" s="53">
        <f>O29+N29+M29</f>
        <v>0</v>
      </c>
    </row>
    <row r="30" spans="2:16" s="38" customFormat="1" x14ac:dyDescent="0.2">
      <c r="B30" s="282" t="s">
        <v>3</v>
      </c>
      <c r="C30" s="56" t="s">
        <v>2</v>
      </c>
      <c r="D30" s="57"/>
      <c r="E30" s="57">
        <f>E15+E17+E19+E21+E23</f>
        <v>0</v>
      </c>
      <c r="F30" s="57">
        <f>F15+F17+F19+F21+F23</f>
        <v>0</v>
      </c>
      <c r="G30" s="57">
        <f t="shared" si="3"/>
        <v>0</v>
      </c>
      <c r="H30" s="57">
        <f>H12+H14+H25+H26+H15+H17+H19+H21+H23</f>
        <v>0</v>
      </c>
      <c r="I30" s="57">
        <f>I12+I14+I25+I26+I15+I17+I19+I21+I23</f>
        <v>0</v>
      </c>
      <c r="J30" s="57">
        <f t="shared" si="4"/>
        <v>0</v>
      </c>
      <c r="K30" s="57">
        <f>SUM(I30:J30)</f>
        <v>0</v>
      </c>
      <c r="L30" s="57">
        <f>L12+L14+L25+L26+L15+L17+L19+L21+L23</f>
        <v>0</v>
      </c>
      <c r="M30" s="57">
        <f>M12+M14+M25+M26+M15+M17+M19+M21+M23</f>
        <v>0</v>
      </c>
      <c r="N30" s="57">
        <f>N12+N14+N25+N26+N15+N17+N19+N21+N23</f>
        <v>0</v>
      </c>
      <c r="O30" s="57">
        <f>O12+O14+O25+O26+O15+O17+O19+O21+O23</f>
        <v>0</v>
      </c>
      <c r="P30" s="58">
        <f>SUM(M30:O30)</f>
        <v>0</v>
      </c>
    </row>
    <row r="31" spans="2:16" s="38" customFormat="1" x14ac:dyDescent="0.2">
      <c r="B31" s="282"/>
      <c r="C31" s="56" t="s">
        <v>36</v>
      </c>
      <c r="D31" s="57"/>
      <c r="E31" s="57">
        <f>E16+E18+E20+E22+E24</f>
        <v>0</v>
      </c>
      <c r="F31" s="57">
        <f>F16+F18+F20+F22+F24</f>
        <v>0</v>
      </c>
      <c r="G31" s="57">
        <f t="shared" si="3"/>
        <v>0</v>
      </c>
      <c r="H31" s="57">
        <f>H13+H27+H16+H18+H20+H22+H24</f>
        <v>0</v>
      </c>
      <c r="I31" s="57">
        <f>I13+I27+I16+I18+I20+I22+I24</f>
        <v>0</v>
      </c>
      <c r="J31" s="57">
        <f t="shared" si="4"/>
        <v>0</v>
      </c>
      <c r="K31" s="57">
        <f>SUM(I31:J31)</f>
        <v>0</v>
      </c>
      <c r="L31" s="57">
        <f>L13+L27+L16+L18+L20+L22+L24</f>
        <v>0</v>
      </c>
      <c r="M31" s="57">
        <f>M13+M27+M16+M18+M20+M22+M24</f>
        <v>0</v>
      </c>
      <c r="N31" s="57">
        <f>N13+N27+N16+N18+N20+N22+N24</f>
        <v>0</v>
      </c>
      <c r="O31" s="57">
        <f>O13+O27+O16+O18+O20+O22+O24</f>
        <v>0</v>
      </c>
      <c r="P31" s="58">
        <f>SUM(M31:O31)</f>
        <v>0</v>
      </c>
    </row>
    <row r="32" spans="2:16" s="38" customFormat="1" x14ac:dyDescent="0.2">
      <c r="B32" s="282"/>
      <c r="C32" s="59" t="s">
        <v>166</v>
      </c>
      <c r="D32" s="59"/>
      <c r="E32" s="160"/>
      <c r="F32" s="160"/>
      <c r="G32" s="57">
        <f t="shared" si="3"/>
        <v>0</v>
      </c>
      <c r="H32" s="57">
        <f>H28</f>
        <v>0</v>
      </c>
      <c r="I32" s="57">
        <f>I28</f>
        <v>0</v>
      </c>
      <c r="J32" s="57">
        <f t="shared" si="4"/>
        <v>0</v>
      </c>
      <c r="K32" s="57">
        <f>SUM(I32:J32)</f>
        <v>0</v>
      </c>
      <c r="L32" s="57">
        <f t="shared" ref="L32:O32" si="6">L28</f>
        <v>0</v>
      </c>
      <c r="M32" s="57">
        <f t="shared" si="6"/>
        <v>0</v>
      </c>
      <c r="N32" s="57">
        <f t="shared" si="6"/>
        <v>0</v>
      </c>
      <c r="O32" s="57">
        <f t="shared" si="6"/>
        <v>0</v>
      </c>
      <c r="P32" s="58">
        <f>SUM(M32:O32)</f>
        <v>0</v>
      </c>
    </row>
    <row r="33" spans="2:17" s="38" customFormat="1" x14ac:dyDescent="0.2">
      <c r="B33" s="282"/>
      <c r="C33" s="59" t="s">
        <v>167</v>
      </c>
      <c r="D33" s="59"/>
      <c r="E33" s="160"/>
      <c r="F33" s="160"/>
      <c r="G33" s="57">
        <f t="shared" si="3"/>
        <v>0</v>
      </c>
      <c r="H33" s="57">
        <f>H29</f>
        <v>0</v>
      </c>
      <c r="I33" s="57">
        <f>I29</f>
        <v>0</v>
      </c>
      <c r="J33" s="57">
        <f t="shared" si="4"/>
        <v>0</v>
      </c>
      <c r="K33" s="57">
        <f>SUM(I33:J33)</f>
        <v>0</v>
      </c>
      <c r="L33" s="57">
        <f t="shared" ref="L33:O33" si="7">L29</f>
        <v>0</v>
      </c>
      <c r="M33" s="57">
        <f t="shared" si="7"/>
        <v>0</v>
      </c>
      <c r="N33" s="57">
        <f t="shared" si="7"/>
        <v>0</v>
      </c>
      <c r="O33" s="57">
        <f t="shared" si="7"/>
        <v>0</v>
      </c>
      <c r="P33" s="58">
        <f>SUM(M33:O33)</f>
        <v>0</v>
      </c>
    </row>
    <row r="34" spans="2:17" ht="16.5" thickBot="1" x14ac:dyDescent="0.45">
      <c r="B34" s="312" t="s">
        <v>5</v>
      </c>
      <c r="C34" s="313"/>
      <c r="D34" s="39">
        <f>SUM(D30:D31)</f>
        <v>0</v>
      </c>
      <c r="E34" s="39">
        <f>SUM(E30:E33)</f>
        <v>0</v>
      </c>
      <c r="F34" s="39">
        <f>SUM(F30:F33)</f>
        <v>0</v>
      </c>
      <c r="G34" s="39">
        <f t="shared" ref="G34:O34" si="8">SUM(G30:G33)</f>
        <v>0</v>
      </c>
      <c r="H34" s="39">
        <f t="shared" si="8"/>
        <v>0</v>
      </c>
      <c r="I34" s="39">
        <f t="shared" si="8"/>
        <v>0</v>
      </c>
      <c r="J34" s="39">
        <f t="shared" si="8"/>
        <v>0</v>
      </c>
      <c r="K34" s="39">
        <f t="shared" si="8"/>
        <v>0</v>
      </c>
      <c r="L34" s="39">
        <f t="shared" si="8"/>
        <v>0</v>
      </c>
      <c r="M34" s="39">
        <f t="shared" si="8"/>
        <v>0</v>
      </c>
      <c r="N34" s="39">
        <f t="shared" si="8"/>
        <v>0</v>
      </c>
      <c r="O34" s="39">
        <f t="shared" si="8"/>
        <v>0</v>
      </c>
      <c r="P34" s="60">
        <f>SUM(P30:P33)</f>
        <v>0</v>
      </c>
    </row>
    <row r="35" spans="2:17" s="66" customFormat="1" ht="35.25" customHeight="1" thickTop="1" thickBot="1" x14ac:dyDescent="0.65">
      <c r="B35" s="332" t="s">
        <v>263</v>
      </c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4"/>
    </row>
    <row r="36" spans="2:17" s="77" customFormat="1" ht="32.25" thickBot="1" x14ac:dyDescent="0.45">
      <c r="B36" s="262" t="s">
        <v>270</v>
      </c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4"/>
    </row>
    <row r="37" spans="2:17" ht="25.5" customHeight="1" thickBot="1" x14ac:dyDescent="0.45">
      <c r="B37" s="316" t="s">
        <v>4</v>
      </c>
      <c r="C37" s="318" t="s">
        <v>83</v>
      </c>
      <c r="D37" s="269" t="s">
        <v>87</v>
      </c>
      <c r="E37" s="270"/>
      <c r="F37" s="270"/>
      <c r="G37" s="270"/>
      <c r="H37" s="270"/>
      <c r="I37" s="270"/>
      <c r="J37" s="314" t="s">
        <v>85</v>
      </c>
      <c r="K37" s="314"/>
      <c r="L37" s="314"/>
      <c r="M37" s="314"/>
      <c r="N37" s="314"/>
      <c r="O37" s="314"/>
      <c r="P37" s="315"/>
      <c r="Q37" s="40"/>
    </row>
    <row r="38" spans="2:17" ht="65.25" customHeight="1" thickBot="1" x14ac:dyDescent="0.45">
      <c r="B38" s="317"/>
      <c r="C38" s="319"/>
      <c r="D38" s="271"/>
      <c r="E38" s="272"/>
      <c r="F38" s="272"/>
      <c r="G38" s="272"/>
      <c r="H38" s="272"/>
      <c r="I38" s="272"/>
      <c r="J38" s="330" t="s">
        <v>84</v>
      </c>
      <c r="K38" s="314"/>
      <c r="L38" s="314"/>
      <c r="M38" s="331"/>
      <c r="N38" s="63" t="s">
        <v>63</v>
      </c>
      <c r="O38" s="63" t="s">
        <v>79</v>
      </c>
      <c r="P38" s="64" t="s">
        <v>5</v>
      </c>
      <c r="Q38" s="40"/>
    </row>
    <row r="39" spans="2:17" ht="17.25" customHeight="1" x14ac:dyDescent="0.4">
      <c r="B39" s="320" t="s">
        <v>80</v>
      </c>
      <c r="C39" s="61" t="s">
        <v>2</v>
      </c>
      <c r="D39" s="273"/>
      <c r="E39" s="274"/>
      <c r="F39" s="274"/>
      <c r="G39" s="274"/>
      <c r="H39" s="274"/>
      <c r="I39" s="274"/>
      <c r="J39" s="327">
        <f>'تملک دارائیهای سرمایه ای '!G10</f>
        <v>0</v>
      </c>
      <c r="K39" s="328"/>
      <c r="L39" s="328"/>
      <c r="M39" s="329"/>
      <c r="N39" s="41">
        <f>'تملک دارائیهای سرمایه ای '!G11</f>
        <v>0</v>
      </c>
      <c r="O39" s="41">
        <f>'تملک دارائیهای سرمایه ای '!G12</f>
        <v>0</v>
      </c>
      <c r="P39" s="42">
        <f>SUM(J39:O39)</f>
        <v>0</v>
      </c>
    </row>
    <row r="40" spans="2:17" x14ac:dyDescent="0.4">
      <c r="B40" s="321"/>
      <c r="C40" s="61" t="s">
        <v>36</v>
      </c>
      <c r="D40" s="275"/>
      <c r="E40" s="276"/>
      <c r="F40" s="276"/>
      <c r="G40" s="276"/>
      <c r="H40" s="276"/>
      <c r="I40" s="276"/>
      <c r="J40" s="309">
        <f>'تملک دارائیهای سرمایه ای '!H10</f>
        <v>0</v>
      </c>
      <c r="K40" s="310"/>
      <c r="L40" s="310"/>
      <c r="M40" s="311"/>
      <c r="N40" s="43">
        <f>'تملک دارائیهای سرمایه ای '!H11</f>
        <v>0</v>
      </c>
      <c r="O40" s="43">
        <f>'تملک دارائیهای سرمایه ای '!H12</f>
        <v>0</v>
      </c>
      <c r="P40" s="42">
        <f t="shared" ref="P40:P41" si="9">SUM(J40:O40)</f>
        <v>0</v>
      </c>
    </row>
    <row r="41" spans="2:17" x14ac:dyDescent="0.4">
      <c r="B41" s="321"/>
      <c r="C41" s="61" t="s">
        <v>37</v>
      </c>
      <c r="D41" s="275"/>
      <c r="E41" s="276"/>
      <c r="F41" s="276"/>
      <c r="G41" s="276"/>
      <c r="H41" s="276"/>
      <c r="I41" s="276"/>
      <c r="J41" s="309">
        <f>'تملک دارائیهای سرمایه ای '!I10</f>
        <v>0</v>
      </c>
      <c r="K41" s="310"/>
      <c r="L41" s="310"/>
      <c r="M41" s="311"/>
      <c r="N41" s="43">
        <f>'تملک دارائیهای سرمایه ای '!I11</f>
        <v>0</v>
      </c>
      <c r="O41" s="43">
        <f>'تملک دارائیهای سرمایه ای '!I12</f>
        <v>0</v>
      </c>
      <c r="P41" s="42">
        <f t="shared" si="9"/>
        <v>0</v>
      </c>
    </row>
    <row r="42" spans="2:17" ht="16.5" thickBot="1" x14ac:dyDescent="0.45">
      <c r="B42" s="322"/>
      <c r="C42" s="62" t="s">
        <v>45</v>
      </c>
      <c r="D42" s="254"/>
      <c r="E42" s="255"/>
      <c r="F42" s="255"/>
      <c r="G42" s="255"/>
      <c r="H42" s="255"/>
      <c r="I42" s="255"/>
      <c r="J42" s="254">
        <f>SUM(J39:M41)</f>
        <v>0</v>
      </c>
      <c r="K42" s="255"/>
      <c r="L42" s="255"/>
      <c r="M42" s="326"/>
      <c r="N42" s="44">
        <f>SUM(N39:N41)</f>
        <v>0</v>
      </c>
      <c r="O42" s="44">
        <f>SUM(O39:O41)</f>
        <v>0</v>
      </c>
      <c r="P42" s="45">
        <f>SUM(P39:P41)</f>
        <v>0</v>
      </c>
    </row>
    <row r="43" spans="2:17" ht="40.5" customHeight="1" thickBot="1" x14ac:dyDescent="0.45"/>
    <row r="44" spans="2:17" ht="54" customHeight="1" thickTop="1" x14ac:dyDescent="0.4">
      <c r="B44" s="34" t="s">
        <v>266</v>
      </c>
      <c r="C44" s="34" t="s">
        <v>267</v>
      </c>
      <c r="D44" s="288" t="s">
        <v>150</v>
      </c>
      <c r="E44" s="289"/>
      <c r="F44" s="290"/>
      <c r="G44" s="325" t="s">
        <v>268</v>
      </c>
      <c r="H44" s="325"/>
      <c r="I44" s="325" t="s">
        <v>297</v>
      </c>
      <c r="J44" s="325"/>
      <c r="K44" s="325" t="s">
        <v>298</v>
      </c>
      <c r="L44" s="325"/>
      <c r="M44" s="323"/>
      <c r="N44" s="323"/>
    </row>
    <row r="45" spans="2:17" ht="27.75" customHeight="1" thickBot="1" x14ac:dyDescent="0.45">
      <c r="B45" s="35" t="s">
        <v>134</v>
      </c>
      <c r="C45" s="35" t="s">
        <v>134</v>
      </c>
      <c r="D45" s="291" t="s">
        <v>134</v>
      </c>
      <c r="E45" s="292"/>
      <c r="F45" s="293"/>
      <c r="G45" s="324" t="s">
        <v>134</v>
      </c>
      <c r="H45" s="324"/>
      <c r="I45" s="324" t="s">
        <v>134</v>
      </c>
      <c r="J45" s="324"/>
      <c r="K45" s="291" t="s">
        <v>134</v>
      </c>
      <c r="L45" s="293"/>
      <c r="M45" s="323"/>
      <c r="N45" s="323"/>
    </row>
    <row r="46" spans="2:17" ht="16.5" thickTop="1" x14ac:dyDescent="0.4"/>
    <row r="47" spans="2:17" ht="16.5" thickBot="1" x14ac:dyDescent="0.45"/>
    <row r="48" spans="2:17" ht="17.25" thickTop="1" thickBot="1" x14ac:dyDescent="0.45">
      <c r="B48" s="223" t="s">
        <v>296</v>
      </c>
      <c r="C48" s="224" t="str">
        <f>IF('بودجه ریزی مبتنی بر عملکرد '!L24=('تملک دارائیهای سرمایه ای '!J13+'سایر هزینه ها'!W25+'سایر هزینه های پرسنلی'!Y29+'حقوق و مزایای مستمر'!X31),"رعایت شده است","رعایت نشده است")</f>
        <v>رعایت شده است</v>
      </c>
    </row>
    <row r="49" ht="16.5" thickTop="1" x14ac:dyDescent="0.4"/>
  </sheetData>
  <mergeCells count="55">
    <mergeCell ref="M44:N44"/>
    <mergeCell ref="M45:N45"/>
    <mergeCell ref="K10:K11"/>
    <mergeCell ref="G45:H45"/>
    <mergeCell ref="G44:H44"/>
    <mergeCell ref="I44:J44"/>
    <mergeCell ref="I45:J45"/>
    <mergeCell ref="K44:L44"/>
    <mergeCell ref="K45:L45"/>
    <mergeCell ref="J42:M42"/>
    <mergeCell ref="J41:M41"/>
    <mergeCell ref="J39:M39"/>
    <mergeCell ref="J38:M38"/>
    <mergeCell ref="B35:P35"/>
    <mergeCell ref="B28:C28"/>
    <mergeCell ref="B29:C29"/>
    <mergeCell ref="D44:F44"/>
    <mergeCell ref="D45:F45"/>
    <mergeCell ref="D5:P5"/>
    <mergeCell ref="D3:P4"/>
    <mergeCell ref="B4:C4"/>
    <mergeCell ref="B5:C5"/>
    <mergeCell ref="B12:B13"/>
    <mergeCell ref="H10:J10"/>
    <mergeCell ref="N8:P8"/>
    <mergeCell ref="B8:G8"/>
    <mergeCell ref="J40:M40"/>
    <mergeCell ref="B34:C34"/>
    <mergeCell ref="J37:P37"/>
    <mergeCell ref="B37:B38"/>
    <mergeCell ref="C37:C38"/>
    <mergeCell ref="B39:B42"/>
    <mergeCell ref="B30:B33"/>
    <mergeCell ref="B3:C3"/>
    <mergeCell ref="B17:B18"/>
    <mergeCell ref="B15:B16"/>
    <mergeCell ref="B26:B27"/>
    <mergeCell ref="B23:B24"/>
    <mergeCell ref="B21:B22"/>
    <mergeCell ref="D42:I42"/>
    <mergeCell ref="B6:P6"/>
    <mergeCell ref="B7:P7"/>
    <mergeCell ref="B36:P36"/>
    <mergeCell ref="D9:D11"/>
    <mergeCell ref="E9:P9"/>
    <mergeCell ref="D37:I38"/>
    <mergeCell ref="D39:I39"/>
    <mergeCell ref="D40:I40"/>
    <mergeCell ref="D41:I41"/>
    <mergeCell ref="B9:B11"/>
    <mergeCell ref="C9:C11"/>
    <mergeCell ref="L10:L11"/>
    <mergeCell ref="M10:P10"/>
    <mergeCell ref="E10:G10"/>
    <mergeCell ref="B19:B20"/>
  </mergeCells>
  <phoneticPr fontId="5" type="noConversion"/>
  <conditionalFormatting sqref="C48">
    <cfRule type="cellIs" dxfId="4" priority="1" operator="equal">
      <formula>"رعایت نشده است"</formula>
    </cfRule>
    <cfRule type="cellIs" dxfId="3" priority="2" operator="equal">
      <formula>$C$48</formula>
    </cfRule>
    <cfRule type="cellIs" dxfId="2" priority="3" operator="equal">
      <formula>$C$48</formula>
    </cfRule>
    <cfRule type="cellIs" dxfId="1" priority="4" operator="equal">
      <formula>"رعایت نشده است "</formula>
    </cfRule>
    <cfRule type="cellIs" dxfId="0" priority="5" operator="equal">
      <formula>"رعایت شده است"</formula>
    </cfRule>
  </conditionalFormatting>
  <printOptions horizontalCentered="1"/>
  <pageMargins left="0" right="0" top="0.51181102362204722" bottom="0" header="0" footer="7.874015748031496E-2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B38"/>
  <sheetViews>
    <sheetView rightToLeft="1" topLeftCell="D7" zoomScaleNormal="100" workbookViewId="0">
      <selection activeCell="D20" sqref="D20"/>
    </sheetView>
  </sheetViews>
  <sheetFormatPr defaultRowHeight="15.75" x14ac:dyDescent="0.4"/>
  <cols>
    <col min="1" max="1" width="9" style="22"/>
    <col min="2" max="2" width="4.375" style="22" bestFit="1" customWidth="1"/>
    <col min="3" max="3" width="48.375" style="22" bestFit="1" customWidth="1"/>
    <col min="4" max="4" width="9.25" style="22" bestFit="1" customWidth="1"/>
    <col min="5" max="5" width="10.5" style="22" customWidth="1"/>
    <col min="6" max="6" width="7.125" style="22" customWidth="1"/>
    <col min="7" max="7" width="9.625" style="22" customWidth="1"/>
    <col min="8" max="8" width="10.5" style="22" customWidth="1"/>
    <col min="9" max="9" width="7.75" style="22" customWidth="1"/>
    <col min="10" max="10" width="7.25" style="22" customWidth="1"/>
    <col min="11" max="11" width="8.125" style="22" customWidth="1"/>
    <col min="12" max="12" width="8" style="22" customWidth="1"/>
    <col min="13" max="13" width="8.375" style="22" customWidth="1"/>
    <col min="14" max="14" width="8.125" style="22" customWidth="1"/>
    <col min="15" max="15" width="9.625" style="22" customWidth="1"/>
    <col min="16" max="17" width="8.25" style="22" customWidth="1"/>
    <col min="18" max="18" width="7.875" style="22" customWidth="1"/>
    <col min="19" max="20" width="5.875" style="22" customWidth="1"/>
    <col min="21" max="21" width="8.75" style="22" customWidth="1"/>
    <col min="22" max="22" width="7.5" style="22" customWidth="1"/>
    <col min="23" max="23" width="7.125" style="22" customWidth="1"/>
    <col min="24" max="24" width="10.625" style="22" customWidth="1"/>
    <col min="25" max="16384" width="9" style="22"/>
  </cols>
  <sheetData>
    <row r="1" spans="2:24" ht="33.75" customHeight="1" thickBot="1" x14ac:dyDescent="0.45"/>
    <row r="2" spans="2:24" ht="73.5" customHeight="1" x14ac:dyDescent="0.4">
      <c r="B2" s="337" t="s">
        <v>194</v>
      </c>
      <c r="C2" s="338"/>
      <c r="D2" s="339" t="s">
        <v>189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40"/>
    </row>
    <row r="3" spans="2:24" ht="48" customHeight="1" x14ac:dyDescent="0.4">
      <c r="B3" s="300" t="s">
        <v>212</v>
      </c>
      <c r="C3" s="30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2"/>
    </row>
    <row r="4" spans="2:24" ht="41.25" customHeight="1" thickBot="1" x14ac:dyDescent="0.45">
      <c r="B4" s="353" t="s">
        <v>213</v>
      </c>
      <c r="C4" s="354"/>
      <c r="D4" s="351" t="s">
        <v>160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2"/>
    </row>
    <row r="5" spans="2:24" s="85" customFormat="1" ht="37.5" customHeight="1" thickBot="1" x14ac:dyDescent="0.7">
      <c r="B5" s="348" t="s">
        <v>230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50"/>
    </row>
    <row r="6" spans="2:24" ht="37.5" customHeight="1" thickBot="1" x14ac:dyDescent="0.45">
      <c r="B6" s="343" t="s">
        <v>0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5"/>
    </row>
    <row r="7" spans="2:24" ht="18" customHeight="1" thickTop="1" x14ac:dyDescent="0.4">
      <c r="B7" s="361" t="s">
        <v>214</v>
      </c>
      <c r="C7" s="265" t="s">
        <v>215</v>
      </c>
      <c r="D7" s="363" t="s">
        <v>47</v>
      </c>
      <c r="E7" s="265" t="s">
        <v>19</v>
      </c>
      <c r="F7" s="265"/>
      <c r="G7" s="265"/>
      <c r="H7" s="265"/>
      <c r="I7" s="265"/>
      <c r="J7" s="265"/>
      <c r="K7" s="265"/>
      <c r="L7" s="265"/>
      <c r="M7" s="265"/>
      <c r="N7" s="265"/>
      <c r="O7" s="355" t="s">
        <v>131</v>
      </c>
      <c r="P7" s="356"/>
      <c r="Q7" s="356"/>
      <c r="R7" s="356"/>
      <c r="S7" s="356"/>
      <c r="T7" s="356"/>
      <c r="U7" s="356"/>
      <c r="V7" s="356"/>
      <c r="W7" s="357"/>
      <c r="X7" s="346" t="s">
        <v>132</v>
      </c>
    </row>
    <row r="8" spans="2:24" ht="63" x14ac:dyDescent="0.4">
      <c r="B8" s="362"/>
      <c r="C8" s="266"/>
      <c r="D8" s="279"/>
      <c r="E8" s="47" t="s">
        <v>283</v>
      </c>
      <c r="F8" s="47" t="s">
        <v>281</v>
      </c>
      <c r="G8" s="47" t="s">
        <v>39</v>
      </c>
      <c r="H8" s="47" t="s">
        <v>40</v>
      </c>
      <c r="I8" s="47" t="s">
        <v>41</v>
      </c>
      <c r="J8" s="47" t="s">
        <v>14</v>
      </c>
      <c r="K8" s="47" t="s">
        <v>42</v>
      </c>
      <c r="L8" s="47" t="s">
        <v>278</v>
      </c>
      <c r="M8" s="47" t="s">
        <v>279</v>
      </c>
      <c r="N8" s="47" t="s">
        <v>1</v>
      </c>
      <c r="O8" s="47" t="s">
        <v>86</v>
      </c>
      <c r="P8" s="47" t="s">
        <v>39</v>
      </c>
      <c r="Q8" s="47" t="s">
        <v>40</v>
      </c>
      <c r="R8" s="47" t="s">
        <v>41</v>
      </c>
      <c r="S8" s="47" t="s">
        <v>14</v>
      </c>
      <c r="T8" s="149" t="s">
        <v>42</v>
      </c>
      <c r="U8" s="47" t="s">
        <v>42</v>
      </c>
      <c r="V8" s="47" t="s">
        <v>279</v>
      </c>
      <c r="W8" s="138" t="s">
        <v>3</v>
      </c>
      <c r="X8" s="347"/>
    </row>
    <row r="9" spans="2:24" x14ac:dyDescent="0.4">
      <c r="B9" s="165">
        <v>1</v>
      </c>
      <c r="C9" s="166" t="s">
        <v>10</v>
      </c>
      <c r="D9" s="167">
        <f>'نیروی انسانی '!C35+'نیروی انسانی '!F35+'نیروی انسانی '!I35</f>
        <v>0</v>
      </c>
      <c r="E9" s="168"/>
      <c r="F9" s="168"/>
      <c r="G9" s="169"/>
      <c r="H9" s="169"/>
      <c r="I9" s="170"/>
      <c r="J9" s="170"/>
      <c r="K9" s="170"/>
      <c r="L9" s="171"/>
      <c r="M9" s="171"/>
      <c r="N9" s="170">
        <f>L9+K9+J9+I9+H9+G9+E9</f>
        <v>0</v>
      </c>
      <c r="O9" s="171"/>
      <c r="P9" s="172"/>
      <c r="Q9" s="172"/>
      <c r="R9" s="172"/>
      <c r="S9" s="172"/>
      <c r="T9" s="172"/>
      <c r="U9" s="173"/>
      <c r="V9" s="173"/>
      <c r="W9" s="172">
        <f>SUM(O9:V9)</f>
        <v>0</v>
      </c>
      <c r="X9" s="174">
        <f>N9+W9</f>
        <v>0</v>
      </c>
    </row>
    <row r="10" spans="2:24" x14ac:dyDescent="0.4">
      <c r="B10" s="165">
        <v>2</v>
      </c>
      <c r="C10" s="166" t="s">
        <v>11</v>
      </c>
      <c r="D10" s="167">
        <f>'نیروی انسانی '!C35+'نیروی انسانی '!F35+'نیروی انسانی '!I35</f>
        <v>0</v>
      </c>
      <c r="E10" s="168"/>
      <c r="F10" s="168"/>
      <c r="G10" s="169"/>
      <c r="H10" s="169"/>
      <c r="I10" s="170"/>
      <c r="J10" s="170"/>
      <c r="K10" s="170"/>
      <c r="L10" s="171"/>
      <c r="M10" s="171"/>
      <c r="N10" s="170">
        <f t="shared" ref="N10:N19" si="0">L10+K10+J10+I10+H10+G10+E10</f>
        <v>0</v>
      </c>
      <c r="O10" s="171"/>
      <c r="P10" s="172"/>
      <c r="Q10" s="172"/>
      <c r="R10" s="172"/>
      <c r="S10" s="172"/>
      <c r="T10" s="172"/>
      <c r="U10" s="173"/>
      <c r="V10" s="173"/>
      <c r="W10" s="172">
        <f t="shared" ref="W10:W19" si="1">SUM(O10:V10)</f>
        <v>0</v>
      </c>
      <c r="X10" s="174">
        <f t="shared" ref="X10:X12" si="2">N10+W10</f>
        <v>0</v>
      </c>
    </row>
    <row r="11" spans="2:24" x14ac:dyDescent="0.4">
      <c r="B11" s="165">
        <v>3</v>
      </c>
      <c r="C11" s="166" t="s">
        <v>15</v>
      </c>
      <c r="D11" s="167">
        <f>'نیروی انسانی '!F35+'نیروی انسانی '!I35</f>
        <v>0</v>
      </c>
      <c r="E11" s="168"/>
      <c r="F11" s="168"/>
      <c r="G11" s="169"/>
      <c r="H11" s="169"/>
      <c r="I11" s="170"/>
      <c r="J11" s="169"/>
      <c r="K11" s="170"/>
      <c r="L11" s="171"/>
      <c r="M11" s="171"/>
      <c r="N11" s="170">
        <f>L11+K11+J11+I11+H11+G11+E11</f>
        <v>0</v>
      </c>
      <c r="O11" s="171"/>
      <c r="P11" s="172"/>
      <c r="Q11" s="172"/>
      <c r="R11" s="172"/>
      <c r="S11" s="172"/>
      <c r="T11" s="172"/>
      <c r="U11" s="173"/>
      <c r="V11" s="173"/>
      <c r="W11" s="172">
        <f t="shared" si="1"/>
        <v>0</v>
      </c>
      <c r="X11" s="174">
        <f t="shared" si="2"/>
        <v>0</v>
      </c>
    </row>
    <row r="12" spans="2:24" x14ac:dyDescent="0.4">
      <c r="B12" s="165">
        <v>4</v>
      </c>
      <c r="C12" s="166" t="s">
        <v>16</v>
      </c>
      <c r="D12" s="167">
        <f>'نیروی انسانی '!C35</f>
        <v>0</v>
      </c>
      <c r="E12" s="168"/>
      <c r="F12" s="168"/>
      <c r="G12" s="169"/>
      <c r="H12" s="169"/>
      <c r="I12" s="170"/>
      <c r="J12" s="169"/>
      <c r="K12" s="170"/>
      <c r="L12" s="171"/>
      <c r="M12" s="171"/>
      <c r="N12" s="170">
        <f>L12+K12+J12+I12+H12+G12+E12</f>
        <v>0</v>
      </c>
      <c r="O12" s="171"/>
      <c r="P12" s="172"/>
      <c r="Q12" s="172"/>
      <c r="R12" s="172"/>
      <c r="S12" s="172"/>
      <c r="T12" s="172"/>
      <c r="U12" s="173"/>
      <c r="V12" s="173"/>
      <c r="W12" s="172">
        <f t="shared" si="1"/>
        <v>0</v>
      </c>
      <c r="X12" s="174">
        <f t="shared" si="2"/>
        <v>0</v>
      </c>
    </row>
    <row r="13" spans="2:24" x14ac:dyDescent="0.4">
      <c r="B13" s="188">
        <v>5</v>
      </c>
      <c r="C13" s="189" t="s">
        <v>12</v>
      </c>
      <c r="D13" s="190">
        <f>'نیروی انسانی '!C19+'نیروی انسانی '!D19+'نیروی انسانی '!E19</f>
        <v>0</v>
      </c>
      <c r="E13" s="191"/>
      <c r="F13" s="191"/>
      <c r="G13" s="192"/>
      <c r="H13" s="192"/>
      <c r="I13" s="193"/>
      <c r="J13" s="193"/>
      <c r="K13" s="193"/>
      <c r="L13" s="194"/>
      <c r="M13" s="194"/>
      <c r="N13" s="193">
        <f t="shared" si="0"/>
        <v>0</v>
      </c>
      <c r="O13" s="194"/>
      <c r="P13" s="195"/>
      <c r="Q13" s="195"/>
      <c r="R13" s="195"/>
      <c r="S13" s="195"/>
      <c r="T13" s="195"/>
      <c r="U13" s="196"/>
      <c r="V13" s="196"/>
      <c r="W13" s="195">
        <f t="shared" si="1"/>
        <v>0</v>
      </c>
      <c r="X13" s="197">
        <f>N13+W13</f>
        <v>0</v>
      </c>
    </row>
    <row r="14" spans="2:24" x14ac:dyDescent="0.4">
      <c r="B14" s="188">
        <v>6</v>
      </c>
      <c r="C14" s="189" t="s">
        <v>13</v>
      </c>
      <c r="D14" s="190">
        <f>'نیروی انسانی '!C19+'نیروی انسانی '!D19+'نیروی انسانی '!E19</f>
        <v>0</v>
      </c>
      <c r="E14" s="191"/>
      <c r="F14" s="191"/>
      <c r="G14" s="192"/>
      <c r="H14" s="192"/>
      <c r="I14" s="193"/>
      <c r="J14" s="193"/>
      <c r="K14" s="193"/>
      <c r="L14" s="194"/>
      <c r="M14" s="194"/>
      <c r="N14" s="193">
        <f t="shared" si="0"/>
        <v>0</v>
      </c>
      <c r="O14" s="194"/>
      <c r="P14" s="195"/>
      <c r="Q14" s="195"/>
      <c r="R14" s="195"/>
      <c r="S14" s="195"/>
      <c r="T14" s="195"/>
      <c r="U14" s="196"/>
      <c r="V14" s="196"/>
      <c r="W14" s="195">
        <f t="shared" si="1"/>
        <v>0</v>
      </c>
      <c r="X14" s="197">
        <f t="shared" ref="X14:X16" si="3">N14+W14</f>
        <v>0</v>
      </c>
    </row>
    <row r="15" spans="2:24" x14ac:dyDescent="0.4">
      <c r="B15" s="188">
        <v>7</v>
      </c>
      <c r="C15" s="189" t="s">
        <v>17</v>
      </c>
      <c r="D15" s="190">
        <f>'نیروی انسانی '!D19+'نیروی انسانی '!E19</f>
        <v>0</v>
      </c>
      <c r="E15" s="191"/>
      <c r="F15" s="191"/>
      <c r="G15" s="192"/>
      <c r="H15" s="192"/>
      <c r="I15" s="193"/>
      <c r="J15" s="192"/>
      <c r="K15" s="193"/>
      <c r="L15" s="194"/>
      <c r="M15" s="194"/>
      <c r="N15" s="193">
        <f t="shared" si="0"/>
        <v>0</v>
      </c>
      <c r="O15" s="194"/>
      <c r="P15" s="195"/>
      <c r="Q15" s="195"/>
      <c r="R15" s="195"/>
      <c r="S15" s="195"/>
      <c r="T15" s="195"/>
      <c r="U15" s="196"/>
      <c r="V15" s="196"/>
      <c r="W15" s="195">
        <f t="shared" si="1"/>
        <v>0</v>
      </c>
      <c r="X15" s="197">
        <f t="shared" si="3"/>
        <v>0</v>
      </c>
    </row>
    <row r="16" spans="2:24" x14ac:dyDescent="0.4">
      <c r="B16" s="188">
        <v>8</v>
      </c>
      <c r="C16" s="189" t="s">
        <v>18</v>
      </c>
      <c r="D16" s="190">
        <f>'نیروی انسانی '!C19</f>
        <v>0</v>
      </c>
      <c r="E16" s="191"/>
      <c r="F16" s="191"/>
      <c r="G16" s="192"/>
      <c r="H16" s="192"/>
      <c r="I16" s="193"/>
      <c r="J16" s="192"/>
      <c r="K16" s="193"/>
      <c r="L16" s="194"/>
      <c r="M16" s="194"/>
      <c r="N16" s="193">
        <f t="shared" si="0"/>
        <v>0</v>
      </c>
      <c r="O16" s="194"/>
      <c r="P16" s="195"/>
      <c r="Q16" s="195"/>
      <c r="R16" s="195"/>
      <c r="S16" s="195"/>
      <c r="T16" s="195"/>
      <c r="U16" s="196"/>
      <c r="V16" s="196"/>
      <c r="W16" s="195">
        <f t="shared" si="1"/>
        <v>0</v>
      </c>
      <c r="X16" s="197">
        <f t="shared" si="3"/>
        <v>0</v>
      </c>
    </row>
    <row r="17" spans="2:28" x14ac:dyDescent="0.4">
      <c r="B17" s="175">
        <v>9</v>
      </c>
      <c r="C17" s="176" t="s">
        <v>116</v>
      </c>
      <c r="D17" s="177">
        <f>'نیروی انسانی '!J19+'نیروی انسانی '!K19</f>
        <v>0</v>
      </c>
      <c r="E17" s="178"/>
      <c r="F17" s="178"/>
      <c r="G17" s="179"/>
      <c r="H17" s="179"/>
      <c r="I17" s="180"/>
      <c r="J17" s="179"/>
      <c r="K17" s="180"/>
      <c r="L17" s="181"/>
      <c r="M17" s="181"/>
      <c r="N17" s="180">
        <f t="shared" si="0"/>
        <v>0</v>
      </c>
      <c r="O17" s="181"/>
      <c r="P17" s="182"/>
      <c r="Q17" s="182"/>
      <c r="R17" s="182"/>
      <c r="S17" s="182"/>
      <c r="T17" s="182"/>
      <c r="U17" s="183"/>
      <c r="V17" s="183"/>
      <c r="W17" s="182">
        <f t="shared" si="1"/>
        <v>0</v>
      </c>
      <c r="X17" s="184">
        <f>N17+W17</f>
        <v>0</v>
      </c>
    </row>
    <row r="18" spans="2:28" x14ac:dyDescent="0.4">
      <c r="B18" s="175">
        <v>10</v>
      </c>
      <c r="C18" s="176" t="s">
        <v>118</v>
      </c>
      <c r="D18" s="177">
        <f>'نیروی انسانی '!J19+'نیروی انسانی '!K19</f>
        <v>0</v>
      </c>
      <c r="E18" s="178"/>
      <c r="F18" s="178"/>
      <c r="G18" s="179"/>
      <c r="H18" s="179"/>
      <c r="I18" s="180"/>
      <c r="J18" s="179"/>
      <c r="K18" s="180"/>
      <c r="L18" s="181"/>
      <c r="M18" s="181"/>
      <c r="N18" s="180">
        <f>L18+K18+J18+I18+H18+G18+E18</f>
        <v>0</v>
      </c>
      <c r="O18" s="181"/>
      <c r="P18" s="182"/>
      <c r="Q18" s="182"/>
      <c r="R18" s="182"/>
      <c r="S18" s="182"/>
      <c r="T18" s="182"/>
      <c r="U18" s="183"/>
      <c r="V18" s="183"/>
      <c r="W18" s="182">
        <f>SUM(O18:V18)</f>
        <v>0</v>
      </c>
      <c r="X18" s="184">
        <f t="shared" ref="X18:X19" si="4">N18+W18</f>
        <v>0</v>
      </c>
    </row>
    <row r="19" spans="2:28" x14ac:dyDescent="0.4">
      <c r="B19" s="175">
        <v>11</v>
      </c>
      <c r="C19" s="176" t="s">
        <v>117</v>
      </c>
      <c r="D19" s="177">
        <f>'نیروی انسانی '!J19+'نیروی انسانی '!K19</f>
        <v>0</v>
      </c>
      <c r="E19" s="178"/>
      <c r="F19" s="178"/>
      <c r="G19" s="179"/>
      <c r="H19" s="179"/>
      <c r="I19" s="180"/>
      <c r="J19" s="179"/>
      <c r="K19" s="180"/>
      <c r="L19" s="181"/>
      <c r="M19" s="181"/>
      <c r="N19" s="180">
        <f t="shared" si="0"/>
        <v>0</v>
      </c>
      <c r="O19" s="181"/>
      <c r="P19" s="182"/>
      <c r="Q19" s="182"/>
      <c r="R19" s="182"/>
      <c r="S19" s="182"/>
      <c r="T19" s="182"/>
      <c r="U19" s="183"/>
      <c r="V19" s="183"/>
      <c r="W19" s="182">
        <f t="shared" si="1"/>
        <v>0</v>
      </c>
      <c r="X19" s="184">
        <f t="shared" si="4"/>
        <v>0</v>
      </c>
    </row>
    <row r="20" spans="2:28" x14ac:dyDescent="0.4">
      <c r="B20" s="221" t="s">
        <v>105</v>
      </c>
      <c r="C20" s="222"/>
      <c r="D20" s="152">
        <f>D9+D13+D17</f>
        <v>0</v>
      </c>
      <c r="E20" s="161"/>
      <c r="F20" s="161"/>
      <c r="G20" s="69">
        <f>SUM(G9:G19)</f>
        <v>0</v>
      </c>
      <c r="H20" s="69">
        <f>SUM(H9:H19)</f>
        <v>0</v>
      </c>
      <c r="I20" s="69">
        <f>SUM(I9:I19)</f>
        <v>0</v>
      </c>
      <c r="J20" s="69">
        <f>SUM(J9:J19)</f>
        <v>0</v>
      </c>
      <c r="K20" s="69">
        <f>SUM(K9:K19)</f>
        <v>0</v>
      </c>
      <c r="L20" s="161"/>
      <c r="M20" s="161"/>
      <c r="N20" s="69">
        <f>SUM(N9:N19)</f>
        <v>0</v>
      </c>
      <c r="O20" s="161"/>
      <c r="P20" s="69">
        <f>SUM(P9:P19)</f>
        <v>0</v>
      </c>
      <c r="Q20" s="69">
        <f>SUM(Q9:Q19)</f>
        <v>0</v>
      </c>
      <c r="R20" s="69">
        <f>SUM(R9:R19)</f>
        <v>0</v>
      </c>
      <c r="S20" s="69">
        <f>SUM(S9:S19)</f>
        <v>0</v>
      </c>
      <c r="T20" s="152">
        <f>SUM(T9:T19)</f>
        <v>0</v>
      </c>
      <c r="U20" s="161"/>
      <c r="V20" s="160"/>
      <c r="W20" s="57">
        <f>SUM(W9:W19)</f>
        <v>0</v>
      </c>
      <c r="X20" s="58">
        <f>SUM(X9:X19)</f>
        <v>0</v>
      </c>
      <c r="Z20" s="70"/>
    </row>
    <row r="21" spans="2:28" x14ac:dyDescent="0.4">
      <c r="B21" s="165">
        <v>12</v>
      </c>
      <c r="C21" s="166" t="s">
        <v>88</v>
      </c>
      <c r="D21" s="167">
        <f>'نیروی انسانی '!L35</f>
        <v>0</v>
      </c>
      <c r="E21" s="168"/>
      <c r="F21" s="168"/>
      <c r="G21" s="169"/>
      <c r="H21" s="169"/>
      <c r="I21" s="170"/>
      <c r="J21" s="170"/>
      <c r="K21" s="170"/>
      <c r="L21" s="171"/>
      <c r="M21" s="171"/>
      <c r="N21" s="170">
        <f>L21+K21+J21+I21+H21+G21+E21</f>
        <v>0</v>
      </c>
      <c r="O21" s="171"/>
      <c r="P21" s="172"/>
      <c r="Q21" s="172"/>
      <c r="R21" s="172"/>
      <c r="S21" s="172"/>
      <c r="T21" s="172"/>
      <c r="U21" s="173"/>
      <c r="V21" s="173"/>
      <c r="W21" s="172">
        <f t="shared" ref="W21:W29" si="5">SUM(O21:V21)</f>
        <v>0</v>
      </c>
      <c r="X21" s="174">
        <f>W21+N21</f>
        <v>0</v>
      </c>
      <c r="Y21" s="70"/>
      <c r="Z21" s="70"/>
    </row>
    <row r="22" spans="2:28" x14ac:dyDescent="0.4">
      <c r="B22" s="165">
        <v>13</v>
      </c>
      <c r="C22" s="166" t="s">
        <v>102</v>
      </c>
      <c r="D22" s="167">
        <f>'نیروی انسانی '!L35</f>
        <v>0</v>
      </c>
      <c r="E22" s="168"/>
      <c r="F22" s="168"/>
      <c r="G22" s="169"/>
      <c r="H22" s="169"/>
      <c r="I22" s="170"/>
      <c r="J22" s="170"/>
      <c r="K22" s="170"/>
      <c r="L22" s="171"/>
      <c r="M22" s="171"/>
      <c r="N22" s="170">
        <f>L22+K22+J22+I22+H22+G22+E22</f>
        <v>0</v>
      </c>
      <c r="O22" s="171"/>
      <c r="P22" s="172"/>
      <c r="Q22" s="172"/>
      <c r="R22" s="172"/>
      <c r="S22" s="172"/>
      <c r="T22" s="172"/>
      <c r="U22" s="173"/>
      <c r="V22" s="173"/>
      <c r="W22" s="172">
        <f t="shared" si="5"/>
        <v>0</v>
      </c>
      <c r="X22" s="174">
        <f t="shared" ref="X22:X23" si="6">W22+N22</f>
        <v>0</v>
      </c>
      <c r="AB22" s="70"/>
    </row>
    <row r="23" spans="2:28" x14ac:dyDescent="0.4">
      <c r="B23" s="165">
        <v>14</v>
      </c>
      <c r="C23" s="166" t="s">
        <v>99</v>
      </c>
      <c r="D23" s="167">
        <f>'نیروی انسانی '!L35</f>
        <v>0</v>
      </c>
      <c r="E23" s="168"/>
      <c r="F23" s="168"/>
      <c r="G23" s="169"/>
      <c r="H23" s="169"/>
      <c r="I23" s="170"/>
      <c r="J23" s="170"/>
      <c r="K23" s="170"/>
      <c r="L23" s="171"/>
      <c r="M23" s="171"/>
      <c r="N23" s="170">
        <f>L23+K23+J23+I23+H23+G23+E23</f>
        <v>0</v>
      </c>
      <c r="O23" s="171"/>
      <c r="P23" s="172"/>
      <c r="Q23" s="172"/>
      <c r="R23" s="172"/>
      <c r="S23" s="172"/>
      <c r="T23" s="172"/>
      <c r="U23" s="173"/>
      <c r="V23" s="173"/>
      <c r="W23" s="172">
        <f t="shared" si="5"/>
        <v>0</v>
      </c>
      <c r="X23" s="174">
        <f t="shared" si="6"/>
        <v>0</v>
      </c>
    </row>
    <row r="24" spans="2:28" x14ac:dyDescent="0.4">
      <c r="B24" s="175">
        <v>15</v>
      </c>
      <c r="C24" s="176" t="s">
        <v>89</v>
      </c>
      <c r="D24" s="177">
        <f>'نیروی انسانی '!I19</f>
        <v>0</v>
      </c>
      <c r="E24" s="178"/>
      <c r="F24" s="178"/>
      <c r="G24" s="179"/>
      <c r="H24" s="179"/>
      <c r="I24" s="180"/>
      <c r="J24" s="180"/>
      <c r="K24" s="180"/>
      <c r="L24" s="181"/>
      <c r="M24" s="181"/>
      <c r="N24" s="180">
        <f t="shared" ref="N24:N29" si="7">L24+K24+J24+I24+H24+G24+E24</f>
        <v>0</v>
      </c>
      <c r="O24" s="181"/>
      <c r="P24" s="182"/>
      <c r="Q24" s="182"/>
      <c r="R24" s="182"/>
      <c r="S24" s="182"/>
      <c r="T24" s="182"/>
      <c r="U24" s="183"/>
      <c r="V24" s="183"/>
      <c r="W24" s="182">
        <f t="shared" si="5"/>
        <v>0</v>
      </c>
      <c r="X24" s="184">
        <f t="shared" ref="X24:X29" si="8">N24+W24</f>
        <v>0</v>
      </c>
      <c r="Z24" s="70"/>
    </row>
    <row r="25" spans="2:28" x14ac:dyDescent="0.4">
      <c r="B25" s="175">
        <v>16</v>
      </c>
      <c r="C25" s="176" t="s">
        <v>103</v>
      </c>
      <c r="D25" s="177">
        <f>'نیروی انسانی '!I19</f>
        <v>0</v>
      </c>
      <c r="E25" s="178"/>
      <c r="F25" s="178"/>
      <c r="G25" s="179"/>
      <c r="H25" s="179"/>
      <c r="I25" s="180"/>
      <c r="J25" s="180"/>
      <c r="K25" s="180"/>
      <c r="L25" s="181"/>
      <c r="M25" s="181"/>
      <c r="N25" s="180">
        <f>L25+K25+J25+I25+H25+G25+E25</f>
        <v>0</v>
      </c>
      <c r="O25" s="181"/>
      <c r="P25" s="182"/>
      <c r="Q25" s="182"/>
      <c r="R25" s="182"/>
      <c r="S25" s="182"/>
      <c r="T25" s="182"/>
      <c r="U25" s="183"/>
      <c r="V25" s="183"/>
      <c r="W25" s="182">
        <f t="shared" si="5"/>
        <v>0</v>
      </c>
      <c r="X25" s="184">
        <f t="shared" si="8"/>
        <v>0</v>
      </c>
    </row>
    <row r="26" spans="2:28" x14ac:dyDescent="0.4">
      <c r="B26" s="175">
        <v>17</v>
      </c>
      <c r="C26" s="176" t="s">
        <v>124</v>
      </c>
      <c r="D26" s="177">
        <f>'نیروی انسانی '!I19</f>
        <v>0</v>
      </c>
      <c r="E26" s="178"/>
      <c r="F26" s="178"/>
      <c r="G26" s="179"/>
      <c r="H26" s="179"/>
      <c r="I26" s="180"/>
      <c r="J26" s="180"/>
      <c r="K26" s="180"/>
      <c r="L26" s="181"/>
      <c r="M26" s="181"/>
      <c r="N26" s="180">
        <f>L26+K26+J26+I26+H26+G26+E26</f>
        <v>0</v>
      </c>
      <c r="O26" s="181"/>
      <c r="P26" s="182"/>
      <c r="Q26" s="182"/>
      <c r="R26" s="182"/>
      <c r="S26" s="182"/>
      <c r="T26" s="182"/>
      <c r="U26" s="183"/>
      <c r="V26" s="183"/>
      <c r="W26" s="182">
        <f t="shared" si="5"/>
        <v>0</v>
      </c>
      <c r="X26" s="184">
        <f t="shared" si="8"/>
        <v>0</v>
      </c>
    </row>
    <row r="27" spans="2:28" x14ac:dyDescent="0.4">
      <c r="B27" s="175">
        <v>18</v>
      </c>
      <c r="C27" s="176" t="s">
        <v>120</v>
      </c>
      <c r="D27" s="177">
        <f>'نیروی انسانی '!H19</f>
        <v>0</v>
      </c>
      <c r="E27" s="178"/>
      <c r="F27" s="178"/>
      <c r="G27" s="179"/>
      <c r="H27" s="179"/>
      <c r="I27" s="180"/>
      <c r="J27" s="180"/>
      <c r="K27" s="180"/>
      <c r="L27" s="181"/>
      <c r="M27" s="181"/>
      <c r="N27" s="180">
        <f t="shared" si="7"/>
        <v>0</v>
      </c>
      <c r="O27" s="181"/>
      <c r="P27" s="182"/>
      <c r="Q27" s="182"/>
      <c r="R27" s="182"/>
      <c r="S27" s="182"/>
      <c r="T27" s="182"/>
      <c r="U27" s="183"/>
      <c r="V27" s="183"/>
      <c r="W27" s="182">
        <f t="shared" si="5"/>
        <v>0</v>
      </c>
      <c r="X27" s="184">
        <f t="shared" si="8"/>
        <v>0</v>
      </c>
      <c r="Z27" s="70"/>
    </row>
    <row r="28" spans="2:28" x14ac:dyDescent="0.4">
      <c r="B28" s="175">
        <v>19</v>
      </c>
      <c r="C28" s="176" t="s">
        <v>125</v>
      </c>
      <c r="D28" s="177">
        <f>'نیروی انسانی '!H19</f>
        <v>0</v>
      </c>
      <c r="E28" s="178"/>
      <c r="F28" s="178"/>
      <c r="G28" s="179"/>
      <c r="H28" s="179"/>
      <c r="I28" s="180"/>
      <c r="J28" s="180"/>
      <c r="K28" s="180"/>
      <c r="L28" s="181"/>
      <c r="M28" s="181"/>
      <c r="N28" s="180">
        <f>L28+K28+J28+I28+H28+G28+E28</f>
        <v>0</v>
      </c>
      <c r="O28" s="181"/>
      <c r="P28" s="182"/>
      <c r="Q28" s="182"/>
      <c r="R28" s="182"/>
      <c r="S28" s="182"/>
      <c r="T28" s="182"/>
      <c r="U28" s="183"/>
      <c r="V28" s="183"/>
      <c r="W28" s="182">
        <f t="shared" si="5"/>
        <v>0</v>
      </c>
      <c r="X28" s="184">
        <f t="shared" si="8"/>
        <v>0</v>
      </c>
    </row>
    <row r="29" spans="2:28" x14ac:dyDescent="0.4">
      <c r="B29" s="175">
        <v>20</v>
      </c>
      <c r="C29" s="176" t="s">
        <v>121</v>
      </c>
      <c r="D29" s="177">
        <f>'نیروی انسانی '!H19</f>
        <v>0</v>
      </c>
      <c r="E29" s="178"/>
      <c r="F29" s="178"/>
      <c r="G29" s="179"/>
      <c r="H29" s="179"/>
      <c r="I29" s="180"/>
      <c r="J29" s="180"/>
      <c r="K29" s="180"/>
      <c r="L29" s="181"/>
      <c r="M29" s="181"/>
      <c r="N29" s="180">
        <f t="shared" si="7"/>
        <v>0</v>
      </c>
      <c r="O29" s="181"/>
      <c r="P29" s="182"/>
      <c r="Q29" s="182"/>
      <c r="R29" s="182"/>
      <c r="S29" s="182"/>
      <c r="T29" s="182"/>
      <c r="U29" s="183"/>
      <c r="V29" s="183"/>
      <c r="W29" s="182">
        <f t="shared" si="5"/>
        <v>0</v>
      </c>
      <c r="X29" s="184">
        <f t="shared" si="8"/>
        <v>0</v>
      </c>
    </row>
    <row r="30" spans="2:28" x14ac:dyDescent="0.4">
      <c r="B30" s="282" t="s">
        <v>1</v>
      </c>
      <c r="C30" s="358"/>
      <c r="D30" s="56">
        <f>D21+D24+D27</f>
        <v>0</v>
      </c>
      <c r="E30" s="161"/>
      <c r="F30" s="161"/>
      <c r="G30" s="56">
        <f>SUM(G21:G29)</f>
        <v>0</v>
      </c>
      <c r="H30" s="56">
        <f>SUM(H21:H29)</f>
        <v>0</v>
      </c>
      <c r="I30" s="56">
        <f>SUM(I21:I29)</f>
        <v>0</v>
      </c>
      <c r="J30" s="56">
        <f>SUM(J21:J29)</f>
        <v>0</v>
      </c>
      <c r="K30" s="56">
        <f>SUM(K21:K29)</f>
        <v>0</v>
      </c>
      <c r="L30" s="161"/>
      <c r="M30" s="161"/>
      <c r="N30" s="57">
        <f>SUM(N21:N29)</f>
        <v>0</v>
      </c>
      <c r="O30" s="160"/>
      <c r="P30" s="57">
        <f>SUM(P21:P29)</f>
        <v>0</v>
      </c>
      <c r="Q30" s="57">
        <f>SUM(Q21:Q29)</f>
        <v>0</v>
      </c>
      <c r="R30" s="57">
        <f>SUM(R21:R29)</f>
        <v>0</v>
      </c>
      <c r="S30" s="57">
        <f>SUM(S21:S29)</f>
        <v>0</v>
      </c>
      <c r="T30" s="57">
        <f>SUM(T21:T29)</f>
        <v>0</v>
      </c>
      <c r="U30" s="160"/>
      <c r="V30" s="160"/>
      <c r="W30" s="57">
        <f>SUM(W21:W29)</f>
        <v>0</v>
      </c>
      <c r="X30" s="58">
        <f>SUM(X21:X29)</f>
        <v>0</v>
      </c>
    </row>
    <row r="31" spans="2:28" ht="16.5" thickBot="1" x14ac:dyDescent="0.45">
      <c r="B31" s="359" t="s">
        <v>216</v>
      </c>
      <c r="C31" s="360"/>
      <c r="D31" s="73">
        <f>D20+D30</f>
        <v>0</v>
      </c>
      <c r="E31" s="162"/>
      <c r="F31" s="162"/>
      <c r="G31" s="74">
        <f>G30+G20</f>
        <v>0</v>
      </c>
      <c r="H31" s="74">
        <f>H30+H20</f>
        <v>0</v>
      </c>
      <c r="I31" s="74">
        <f>I30+I20</f>
        <v>0</v>
      </c>
      <c r="J31" s="74">
        <f>J30+J20</f>
        <v>0</v>
      </c>
      <c r="K31" s="74">
        <f>K30+K20</f>
        <v>0</v>
      </c>
      <c r="L31" s="162"/>
      <c r="M31" s="162"/>
      <c r="N31" s="74">
        <f>N30+N20</f>
        <v>0</v>
      </c>
      <c r="O31" s="162"/>
      <c r="P31" s="74">
        <f>P30+P20</f>
        <v>0</v>
      </c>
      <c r="Q31" s="74">
        <f>Q30+Q20</f>
        <v>0</v>
      </c>
      <c r="R31" s="74">
        <f>R30+R20</f>
        <v>0</v>
      </c>
      <c r="S31" s="74">
        <f>S30+S20</f>
        <v>0</v>
      </c>
      <c r="T31" s="74">
        <f>T30+T20</f>
        <v>0</v>
      </c>
      <c r="U31" s="162"/>
      <c r="V31" s="162"/>
      <c r="W31" s="74">
        <f>W30+W20</f>
        <v>0</v>
      </c>
      <c r="X31" s="75">
        <f>X30+X20</f>
        <v>0</v>
      </c>
    </row>
    <row r="32" spans="2:28" ht="33" customHeight="1" thickTop="1" thickBot="1" x14ac:dyDescent="0.4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2:24" ht="29.25" customHeight="1" thickTop="1" x14ac:dyDescent="0.4">
      <c r="B33" s="76"/>
      <c r="C33" s="34" t="s">
        <v>266</v>
      </c>
      <c r="D33" s="34" t="s">
        <v>267</v>
      </c>
      <c r="E33" s="325" t="s">
        <v>150</v>
      </c>
      <c r="F33" s="325"/>
      <c r="G33" s="325"/>
      <c r="H33" s="34" t="s">
        <v>276</v>
      </c>
      <c r="I33" s="325" t="s">
        <v>155</v>
      </c>
      <c r="J33" s="325"/>
      <c r="K33" s="325" t="s">
        <v>149</v>
      </c>
      <c r="L33" s="325"/>
      <c r="M33" s="139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spans="2:24" ht="30.75" customHeight="1" thickBot="1" x14ac:dyDescent="0.45">
      <c r="B34" s="76"/>
      <c r="C34" s="35" t="s">
        <v>134</v>
      </c>
      <c r="D34" s="35" t="s">
        <v>134</v>
      </c>
      <c r="E34" s="324" t="s">
        <v>134</v>
      </c>
      <c r="F34" s="324"/>
      <c r="G34" s="324"/>
      <c r="H34" s="35" t="s">
        <v>134</v>
      </c>
      <c r="I34" s="324" t="s">
        <v>134</v>
      </c>
      <c r="J34" s="324"/>
      <c r="K34" s="324" t="s">
        <v>134</v>
      </c>
      <c r="L34" s="324"/>
      <c r="M34" s="139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spans="2:24" ht="22.5" customHeight="1" thickTop="1" x14ac:dyDescent="0.4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spans="2:24" x14ac:dyDescent="0.4">
      <c r="B36" s="40"/>
      <c r="C36" s="40"/>
      <c r="D36" s="40"/>
      <c r="E36" s="40"/>
      <c r="F36" s="40"/>
      <c r="G36" s="40"/>
      <c r="H36" s="40"/>
      <c r="I36" s="40"/>
      <c r="J36" s="40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2:24" x14ac:dyDescent="0.4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2:24" x14ac:dyDescent="0.4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</sheetData>
  <mergeCells count="21">
    <mergeCell ref="E33:G33"/>
    <mergeCell ref="E34:G34"/>
    <mergeCell ref="I33:J33"/>
    <mergeCell ref="I34:J34"/>
    <mergeCell ref="K33:L33"/>
    <mergeCell ref="K34:L34"/>
    <mergeCell ref="B30:C30"/>
    <mergeCell ref="B31:C31"/>
    <mergeCell ref="B7:B8"/>
    <mergeCell ref="D7:D8"/>
    <mergeCell ref="C7:C8"/>
    <mergeCell ref="B2:C2"/>
    <mergeCell ref="B3:C3"/>
    <mergeCell ref="D2:X3"/>
    <mergeCell ref="B6:X6"/>
    <mergeCell ref="X7:X8"/>
    <mergeCell ref="E7:N7"/>
    <mergeCell ref="B5:X5"/>
    <mergeCell ref="D4:X4"/>
    <mergeCell ref="B4:C4"/>
    <mergeCell ref="O7:W7"/>
  </mergeCells>
  <phoneticPr fontId="5" type="noConversion"/>
  <printOptions horizontalCentered="1"/>
  <pageMargins left="0" right="0" top="0.51181102362204722" bottom="0" header="0" footer="0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D51"/>
  <sheetViews>
    <sheetView rightToLeft="1" topLeftCell="I1" zoomScaleNormal="100" workbookViewId="0">
      <selection activeCell="F37" sqref="F37"/>
    </sheetView>
  </sheetViews>
  <sheetFormatPr defaultRowHeight="15.75" x14ac:dyDescent="0.4"/>
  <cols>
    <col min="1" max="1" width="9" style="22"/>
    <col min="2" max="2" width="9.75" style="22" customWidth="1"/>
    <col min="3" max="3" width="76.375" style="22" bestFit="1" customWidth="1"/>
    <col min="4" max="4" width="8.5" style="22" customWidth="1"/>
    <col min="5" max="7" width="7.625" style="22" customWidth="1"/>
    <col min="8" max="8" width="7.25" style="22" customWidth="1"/>
    <col min="9" max="9" width="8.875" style="22" customWidth="1"/>
    <col min="10" max="10" width="8.125" style="22" customWidth="1"/>
    <col min="11" max="11" width="8.5" style="22" customWidth="1"/>
    <col min="12" max="12" width="8.125" style="22" customWidth="1"/>
    <col min="13" max="13" width="8.5" style="22" customWidth="1"/>
    <col min="14" max="14" width="7.375" style="22" customWidth="1"/>
    <col min="15" max="15" width="7.875" style="22" customWidth="1"/>
    <col min="16" max="16" width="9.75" style="22" customWidth="1"/>
    <col min="17" max="17" width="7.5" style="22" customWidth="1"/>
    <col min="18" max="19" width="8.5" style="22" customWidth="1"/>
    <col min="20" max="20" width="7.375" style="22" customWidth="1"/>
    <col min="21" max="21" width="10.125" style="22" customWidth="1"/>
    <col min="22" max="22" width="8.125" style="22" customWidth="1"/>
    <col min="23" max="23" width="8.375" style="22" customWidth="1"/>
    <col min="24" max="24" width="7.375" style="22" customWidth="1"/>
    <col min="25" max="25" width="8.125" style="22" customWidth="1"/>
    <col min="26" max="27" width="9.5" style="22" bestFit="1" customWidth="1"/>
    <col min="28" max="29" width="32.125" style="22" customWidth="1"/>
    <col min="30" max="16384" width="9" style="22"/>
  </cols>
  <sheetData>
    <row r="1" spans="2:30" ht="39" customHeight="1" thickBot="1" x14ac:dyDescent="0.45"/>
    <row r="2" spans="2:30" ht="90.75" customHeight="1" x14ac:dyDescent="0.4">
      <c r="B2" s="382" t="s">
        <v>194</v>
      </c>
      <c r="C2" s="383"/>
      <c r="D2" s="383"/>
      <c r="E2" s="338" t="s">
        <v>188</v>
      </c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88"/>
    </row>
    <row r="3" spans="2:30" ht="60" customHeight="1" x14ac:dyDescent="0.4">
      <c r="B3" s="384" t="s">
        <v>193</v>
      </c>
      <c r="C3" s="385"/>
      <c r="D3" s="38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306"/>
    </row>
    <row r="4" spans="2:30" ht="54.75" customHeight="1" thickBot="1" x14ac:dyDescent="0.45">
      <c r="B4" s="386" t="s">
        <v>187</v>
      </c>
      <c r="C4" s="387"/>
      <c r="D4" s="387"/>
      <c r="E4" s="387" t="s">
        <v>231</v>
      </c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9"/>
    </row>
    <row r="5" spans="2:30" ht="59.25" customHeight="1" thickBot="1" x14ac:dyDescent="0.45">
      <c r="B5" s="364" t="s">
        <v>229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6"/>
    </row>
    <row r="6" spans="2:30" ht="40.5" customHeight="1" thickBot="1" x14ac:dyDescent="0.45">
      <c r="B6" s="367" t="s">
        <v>232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9"/>
      <c r="Z6" s="25"/>
    </row>
    <row r="7" spans="2:30" ht="40.5" customHeight="1" thickTop="1" x14ac:dyDescent="0.4">
      <c r="B7" s="361" t="s">
        <v>225</v>
      </c>
      <c r="C7" s="363" t="s">
        <v>228</v>
      </c>
      <c r="D7" s="363" t="s">
        <v>33</v>
      </c>
      <c r="E7" s="373" t="s">
        <v>240</v>
      </c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5"/>
      <c r="Z7" s="25"/>
    </row>
    <row r="8" spans="2:30" ht="17.25" customHeight="1" x14ac:dyDescent="0.4">
      <c r="B8" s="362"/>
      <c r="C8" s="279"/>
      <c r="D8" s="279"/>
      <c r="E8" s="370" t="s">
        <v>227</v>
      </c>
      <c r="F8" s="371"/>
      <c r="G8" s="371"/>
      <c r="H8" s="371"/>
      <c r="I8" s="371"/>
      <c r="J8" s="371"/>
      <c r="K8" s="371"/>
      <c r="L8" s="371"/>
      <c r="M8" s="371"/>
      <c r="N8" s="372"/>
      <c r="O8" s="370" t="s">
        <v>226</v>
      </c>
      <c r="P8" s="371"/>
      <c r="Q8" s="371"/>
      <c r="R8" s="371"/>
      <c r="S8" s="371"/>
      <c r="T8" s="371"/>
      <c r="U8" s="371"/>
      <c r="V8" s="372"/>
      <c r="W8" s="376" t="s">
        <v>284</v>
      </c>
      <c r="X8" s="279" t="s">
        <v>167</v>
      </c>
      <c r="Y8" s="347" t="s">
        <v>46</v>
      </c>
    </row>
    <row r="9" spans="2:30" ht="66.75" customHeight="1" x14ac:dyDescent="0.4">
      <c r="B9" s="362"/>
      <c r="C9" s="279"/>
      <c r="D9" s="279"/>
      <c r="E9" s="149" t="s">
        <v>277</v>
      </c>
      <c r="F9" s="149" t="s">
        <v>281</v>
      </c>
      <c r="G9" s="149" t="s">
        <v>282</v>
      </c>
      <c r="H9" s="149" t="s">
        <v>40</v>
      </c>
      <c r="I9" s="149" t="s">
        <v>41</v>
      </c>
      <c r="J9" s="149" t="s">
        <v>14</v>
      </c>
      <c r="K9" s="149" t="s">
        <v>42</v>
      </c>
      <c r="L9" s="149" t="s">
        <v>273</v>
      </c>
      <c r="M9" s="149" t="s">
        <v>274</v>
      </c>
      <c r="N9" s="149" t="s">
        <v>1</v>
      </c>
      <c r="O9" s="149" t="s">
        <v>277</v>
      </c>
      <c r="P9" s="149" t="s">
        <v>282</v>
      </c>
      <c r="Q9" s="149" t="s">
        <v>40</v>
      </c>
      <c r="R9" s="149" t="s">
        <v>41</v>
      </c>
      <c r="S9" s="149" t="s">
        <v>14</v>
      </c>
      <c r="T9" s="149" t="s">
        <v>42</v>
      </c>
      <c r="U9" s="149" t="s">
        <v>274</v>
      </c>
      <c r="V9" s="149" t="s">
        <v>1</v>
      </c>
      <c r="W9" s="377"/>
      <c r="X9" s="279"/>
      <c r="Y9" s="347"/>
    </row>
    <row r="10" spans="2:30" s="77" customFormat="1" x14ac:dyDescent="0.4">
      <c r="B10" s="198">
        <v>1</v>
      </c>
      <c r="C10" s="199" t="s">
        <v>287</v>
      </c>
      <c r="D10" s="200"/>
      <c r="E10" s="200"/>
      <c r="F10" s="200"/>
      <c r="G10" s="200"/>
      <c r="H10" s="201"/>
      <c r="I10" s="201"/>
      <c r="J10" s="201"/>
      <c r="K10" s="201"/>
      <c r="L10" s="201"/>
      <c r="M10" s="201"/>
      <c r="N10" s="201">
        <f>SUM(E10:M10)</f>
        <v>0</v>
      </c>
      <c r="O10" s="201"/>
      <c r="P10" s="201"/>
      <c r="Q10" s="201"/>
      <c r="R10" s="201"/>
      <c r="S10" s="201"/>
      <c r="T10" s="201"/>
      <c r="U10" s="201"/>
      <c r="V10" s="201">
        <f>SUM(O10:U10)</f>
        <v>0</v>
      </c>
      <c r="W10" s="201"/>
      <c r="X10" s="201"/>
      <c r="Y10" s="202">
        <f>N10+V10+W10+X10</f>
        <v>0</v>
      </c>
    </row>
    <row r="11" spans="2:30" s="77" customFormat="1" x14ac:dyDescent="0.4">
      <c r="B11" s="198">
        <v>2</v>
      </c>
      <c r="C11" s="199" t="s">
        <v>94</v>
      </c>
      <c r="D11" s="200"/>
      <c r="E11" s="200"/>
      <c r="F11" s="200"/>
      <c r="G11" s="200"/>
      <c r="H11" s="201"/>
      <c r="I11" s="201"/>
      <c r="J11" s="201"/>
      <c r="K11" s="201"/>
      <c r="L11" s="201"/>
      <c r="M11" s="201"/>
      <c r="N11" s="201">
        <f>SUM(E11:M11)</f>
        <v>0</v>
      </c>
      <c r="O11" s="201"/>
      <c r="P11" s="201"/>
      <c r="Q11" s="201"/>
      <c r="R11" s="201"/>
      <c r="S11" s="201"/>
      <c r="T11" s="201"/>
      <c r="U11" s="201"/>
      <c r="V11" s="201">
        <f>SUM(O11:U11)</f>
        <v>0</v>
      </c>
      <c r="W11" s="201"/>
      <c r="X11" s="201"/>
      <c r="Y11" s="202">
        <f>N11+V11+W11+X11</f>
        <v>0</v>
      </c>
    </row>
    <row r="12" spans="2:30" s="77" customFormat="1" x14ac:dyDescent="0.4">
      <c r="B12" s="198">
        <v>3</v>
      </c>
      <c r="C12" s="199" t="s">
        <v>170</v>
      </c>
      <c r="D12" s="200"/>
      <c r="E12" s="200"/>
      <c r="F12" s="200"/>
      <c r="G12" s="200"/>
      <c r="H12" s="201"/>
      <c r="I12" s="201"/>
      <c r="J12" s="201"/>
      <c r="K12" s="201"/>
      <c r="L12" s="201"/>
      <c r="M12" s="201"/>
      <c r="N12" s="201">
        <f>SUM(E12:M12)</f>
        <v>0</v>
      </c>
      <c r="O12" s="201"/>
      <c r="P12" s="201"/>
      <c r="Q12" s="201"/>
      <c r="R12" s="201"/>
      <c r="S12" s="201"/>
      <c r="T12" s="201"/>
      <c r="U12" s="201"/>
      <c r="V12" s="201">
        <f>SUM(O12:U12)</f>
        <v>0</v>
      </c>
      <c r="W12" s="201"/>
      <c r="X12" s="201"/>
      <c r="Y12" s="202">
        <f>N12+V12+W12+X12</f>
        <v>0</v>
      </c>
      <c r="Z12" s="203"/>
      <c r="AA12" s="203"/>
      <c r="AD12" s="203"/>
    </row>
    <row r="13" spans="2:30" s="77" customFormat="1" x14ac:dyDescent="0.4">
      <c r="B13" s="198">
        <v>4</v>
      </c>
      <c r="C13" s="199" t="s">
        <v>288</v>
      </c>
      <c r="D13" s="200"/>
      <c r="E13" s="200"/>
      <c r="F13" s="200"/>
      <c r="G13" s="200"/>
      <c r="H13" s="201"/>
      <c r="I13" s="201"/>
      <c r="J13" s="201"/>
      <c r="K13" s="201"/>
      <c r="L13" s="201"/>
      <c r="M13" s="201"/>
      <c r="N13" s="201">
        <f>SUM(E13:M13)</f>
        <v>0</v>
      </c>
      <c r="O13" s="201"/>
      <c r="P13" s="201"/>
      <c r="Q13" s="201"/>
      <c r="R13" s="201"/>
      <c r="S13" s="201"/>
      <c r="T13" s="201"/>
      <c r="U13" s="201"/>
      <c r="V13" s="201">
        <f>SUM(O13:U13)</f>
        <v>0</v>
      </c>
      <c r="W13" s="201"/>
      <c r="X13" s="201"/>
      <c r="Y13" s="202">
        <f t="shared" ref="Y13:Y28" si="0">N13+V13+W13+X13</f>
        <v>0</v>
      </c>
    </row>
    <row r="14" spans="2:30" s="77" customFormat="1" x14ac:dyDescent="0.4">
      <c r="B14" s="198">
        <v>5</v>
      </c>
      <c r="C14" s="199" t="s">
        <v>289</v>
      </c>
      <c r="D14" s="200"/>
      <c r="E14" s="200"/>
      <c r="F14" s="200"/>
      <c r="G14" s="200"/>
      <c r="H14" s="201"/>
      <c r="I14" s="201"/>
      <c r="J14" s="201"/>
      <c r="K14" s="201"/>
      <c r="L14" s="201"/>
      <c r="M14" s="201"/>
      <c r="N14" s="201">
        <f t="shared" ref="N14:N28" si="1">SUM(E14:M14)</f>
        <v>0</v>
      </c>
      <c r="O14" s="201"/>
      <c r="P14" s="201"/>
      <c r="Q14" s="201"/>
      <c r="R14" s="201"/>
      <c r="S14" s="201"/>
      <c r="T14" s="201"/>
      <c r="U14" s="201"/>
      <c r="V14" s="201">
        <f t="shared" ref="V14:V28" si="2">SUM(O14:U14)</f>
        <v>0</v>
      </c>
      <c r="W14" s="201"/>
      <c r="X14" s="201"/>
      <c r="Y14" s="202">
        <f t="shared" si="0"/>
        <v>0</v>
      </c>
    </row>
    <row r="15" spans="2:30" x14ac:dyDescent="0.4">
      <c r="B15" s="67">
        <v>6</v>
      </c>
      <c r="C15" s="65" t="s">
        <v>168</v>
      </c>
      <c r="D15" s="68"/>
      <c r="E15" s="68"/>
      <c r="F15" s="68"/>
      <c r="G15" s="68"/>
      <c r="H15" s="88"/>
      <c r="I15" s="88"/>
      <c r="J15" s="88"/>
      <c r="K15" s="88"/>
      <c r="L15" s="88"/>
      <c r="M15" s="88"/>
      <c r="N15" s="88">
        <f t="shared" si="1"/>
        <v>0</v>
      </c>
      <c r="O15" s="88"/>
      <c r="P15" s="88"/>
      <c r="Q15" s="88"/>
      <c r="R15" s="88"/>
      <c r="S15" s="88"/>
      <c r="T15" s="88"/>
      <c r="U15" s="88"/>
      <c r="V15" s="88">
        <f t="shared" si="2"/>
        <v>0</v>
      </c>
      <c r="W15" s="88"/>
      <c r="X15" s="88"/>
      <c r="Y15" s="142">
        <f t="shared" si="0"/>
        <v>0</v>
      </c>
      <c r="AB15" s="70"/>
    </row>
    <row r="16" spans="2:30" x14ac:dyDescent="0.4">
      <c r="B16" s="67">
        <v>7</v>
      </c>
      <c r="C16" s="65" t="s">
        <v>22</v>
      </c>
      <c r="D16" s="68"/>
      <c r="E16" s="68"/>
      <c r="F16" s="68"/>
      <c r="G16" s="68"/>
      <c r="H16" s="88"/>
      <c r="I16" s="88"/>
      <c r="J16" s="88"/>
      <c r="K16" s="88"/>
      <c r="L16" s="88"/>
      <c r="M16" s="88"/>
      <c r="N16" s="88">
        <f t="shared" si="1"/>
        <v>0</v>
      </c>
      <c r="O16" s="88"/>
      <c r="P16" s="88"/>
      <c r="Q16" s="88"/>
      <c r="R16" s="88"/>
      <c r="S16" s="88"/>
      <c r="T16" s="88"/>
      <c r="U16" s="88"/>
      <c r="V16" s="88">
        <f t="shared" si="2"/>
        <v>0</v>
      </c>
      <c r="W16" s="88"/>
      <c r="X16" s="88"/>
      <c r="Y16" s="142">
        <f t="shared" si="0"/>
        <v>0</v>
      </c>
    </row>
    <row r="17" spans="2:30" x14ac:dyDescent="0.4">
      <c r="B17" s="67">
        <v>8</v>
      </c>
      <c r="C17" s="65" t="s">
        <v>169</v>
      </c>
      <c r="D17" s="68"/>
      <c r="E17" s="68"/>
      <c r="F17" s="68"/>
      <c r="G17" s="68"/>
      <c r="H17" s="88"/>
      <c r="I17" s="88"/>
      <c r="J17" s="88"/>
      <c r="K17" s="88"/>
      <c r="L17" s="88"/>
      <c r="M17" s="88"/>
      <c r="N17" s="88">
        <f t="shared" si="1"/>
        <v>0</v>
      </c>
      <c r="O17" s="88"/>
      <c r="P17" s="88"/>
      <c r="Q17" s="88"/>
      <c r="R17" s="88"/>
      <c r="S17" s="88"/>
      <c r="T17" s="88"/>
      <c r="U17" s="88"/>
      <c r="V17" s="88">
        <f t="shared" si="2"/>
        <v>0</v>
      </c>
      <c r="W17" s="88"/>
      <c r="X17" s="88"/>
      <c r="Y17" s="142">
        <f t="shared" si="0"/>
        <v>0</v>
      </c>
      <c r="AB17" s="70"/>
    </row>
    <row r="18" spans="2:30" x14ac:dyDescent="0.4">
      <c r="B18" s="67">
        <v>9</v>
      </c>
      <c r="C18" s="65" t="s">
        <v>23</v>
      </c>
      <c r="D18" s="68"/>
      <c r="E18" s="68"/>
      <c r="F18" s="68"/>
      <c r="G18" s="68"/>
      <c r="H18" s="88"/>
      <c r="I18" s="88"/>
      <c r="J18" s="88"/>
      <c r="K18" s="88"/>
      <c r="L18" s="88"/>
      <c r="M18" s="88"/>
      <c r="N18" s="88">
        <f t="shared" si="1"/>
        <v>0</v>
      </c>
      <c r="O18" s="88"/>
      <c r="P18" s="88"/>
      <c r="Q18" s="88"/>
      <c r="R18" s="88"/>
      <c r="S18" s="88"/>
      <c r="T18" s="88"/>
      <c r="U18" s="88"/>
      <c r="V18" s="88">
        <f t="shared" si="2"/>
        <v>0</v>
      </c>
      <c r="W18" s="88"/>
      <c r="X18" s="88"/>
      <c r="Y18" s="142">
        <f t="shared" si="0"/>
        <v>0</v>
      </c>
      <c r="Z18" s="70"/>
      <c r="AA18" s="70"/>
      <c r="AD18" s="70"/>
    </row>
    <row r="19" spans="2:30" x14ac:dyDescent="0.4">
      <c r="B19" s="67">
        <v>10</v>
      </c>
      <c r="C19" s="65" t="s">
        <v>20</v>
      </c>
      <c r="D19" s="68"/>
      <c r="E19" s="68"/>
      <c r="F19" s="68"/>
      <c r="G19" s="68"/>
      <c r="H19" s="88"/>
      <c r="I19" s="88"/>
      <c r="J19" s="88"/>
      <c r="K19" s="88"/>
      <c r="L19" s="88"/>
      <c r="M19" s="88"/>
      <c r="N19" s="88">
        <f t="shared" si="1"/>
        <v>0</v>
      </c>
      <c r="O19" s="88"/>
      <c r="P19" s="88"/>
      <c r="Q19" s="88"/>
      <c r="R19" s="88"/>
      <c r="S19" s="88"/>
      <c r="T19" s="88"/>
      <c r="U19" s="88"/>
      <c r="V19" s="88">
        <f t="shared" si="2"/>
        <v>0</v>
      </c>
      <c r="W19" s="88"/>
      <c r="X19" s="88"/>
      <c r="Y19" s="142">
        <f t="shared" si="0"/>
        <v>0</v>
      </c>
      <c r="Z19" s="70"/>
      <c r="AA19" s="70"/>
      <c r="AD19" s="70"/>
    </row>
    <row r="20" spans="2:30" x14ac:dyDescent="0.4">
      <c r="B20" s="67">
        <v>11</v>
      </c>
      <c r="C20" s="65" t="s">
        <v>171</v>
      </c>
      <c r="D20" s="68"/>
      <c r="E20" s="68"/>
      <c r="F20" s="68"/>
      <c r="G20" s="68"/>
      <c r="H20" s="88"/>
      <c r="I20" s="88"/>
      <c r="J20" s="88"/>
      <c r="K20" s="88"/>
      <c r="L20" s="88"/>
      <c r="M20" s="88"/>
      <c r="N20" s="88">
        <f t="shared" si="1"/>
        <v>0</v>
      </c>
      <c r="O20" s="88"/>
      <c r="P20" s="88"/>
      <c r="Q20" s="88"/>
      <c r="R20" s="88"/>
      <c r="S20" s="88"/>
      <c r="T20" s="88"/>
      <c r="U20" s="88"/>
      <c r="V20" s="88">
        <f t="shared" si="2"/>
        <v>0</v>
      </c>
      <c r="W20" s="88"/>
      <c r="X20" s="88"/>
      <c r="Y20" s="142">
        <f t="shared" si="0"/>
        <v>0</v>
      </c>
      <c r="AD20" s="70"/>
    </row>
    <row r="21" spans="2:30" x14ac:dyDescent="0.4">
      <c r="B21" s="67">
        <v>12</v>
      </c>
      <c r="C21" s="65" t="s">
        <v>172</v>
      </c>
      <c r="D21" s="68"/>
      <c r="E21" s="68"/>
      <c r="F21" s="68"/>
      <c r="G21" s="68"/>
      <c r="H21" s="88"/>
      <c r="I21" s="88"/>
      <c r="J21" s="88"/>
      <c r="K21" s="88"/>
      <c r="L21" s="88"/>
      <c r="M21" s="88"/>
      <c r="N21" s="88">
        <f t="shared" si="1"/>
        <v>0</v>
      </c>
      <c r="O21" s="88"/>
      <c r="P21" s="88"/>
      <c r="Q21" s="88"/>
      <c r="R21" s="88"/>
      <c r="S21" s="88"/>
      <c r="T21" s="88"/>
      <c r="U21" s="88"/>
      <c r="V21" s="88">
        <f t="shared" si="2"/>
        <v>0</v>
      </c>
      <c r="W21" s="88"/>
      <c r="X21" s="88"/>
      <c r="Y21" s="142">
        <f t="shared" si="0"/>
        <v>0</v>
      </c>
      <c r="AD21" s="70"/>
    </row>
    <row r="22" spans="2:30" x14ac:dyDescent="0.4">
      <c r="B22" s="67">
        <v>13</v>
      </c>
      <c r="C22" s="65" t="s">
        <v>173</v>
      </c>
      <c r="D22" s="68"/>
      <c r="E22" s="68"/>
      <c r="F22" s="68"/>
      <c r="G22" s="68"/>
      <c r="H22" s="88"/>
      <c r="I22" s="88"/>
      <c r="J22" s="88"/>
      <c r="K22" s="88"/>
      <c r="L22" s="88"/>
      <c r="M22" s="88"/>
      <c r="N22" s="88">
        <f t="shared" si="1"/>
        <v>0</v>
      </c>
      <c r="O22" s="88"/>
      <c r="P22" s="88"/>
      <c r="Q22" s="88"/>
      <c r="R22" s="88"/>
      <c r="S22" s="88"/>
      <c r="T22" s="88"/>
      <c r="U22" s="88"/>
      <c r="V22" s="88">
        <f t="shared" si="2"/>
        <v>0</v>
      </c>
      <c r="W22" s="88"/>
      <c r="X22" s="88"/>
      <c r="Y22" s="142">
        <f t="shared" si="0"/>
        <v>0</v>
      </c>
      <c r="AD22" s="70"/>
    </row>
    <row r="23" spans="2:30" x14ac:dyDescent="0.4">
      <c r="B23" s="67">
        <v>14</v>
      </c>
      <c r="C23" s="143" t="s">
        <v>174</v>
      </c>
      <c r="D23" s="68"/>
      <c r="E23" s="68"/>
      <c r="F23" s="68"/>
      <c r="G23" s="68"/>
      <c r="H23" s="88"/>
      <c r="I23" s="88"/>
      <c r="J23" s="88"/>
      <c r="K23" s="88"/>
      <c r="L23" s="88"/>
      <c r="M23" s="88"/>
      <c r="N23" s="88">
        <f t="shared" si="1"/>
        <v>0</v>
      </c>
      <c r="O23" s="88"/>
      <c r="P23" s="88"/>
      <c r="Q23" s="88"/>
      <c r="R23" s="88"/>
      <c r="S23" s="88"/>
      <c r="T23" s="88"/>
      <c r="U23" s="88"/>
      <c r="V23" s="88">
        <f t="shared" si="2"/>
        <v>0</v>
      </c>
      <c r="W23" s="88"/>
      <c r="X23" s="88"/>
      <c r="Y23" s="142">
        <f t="shared" si="0"/>
        <v>0</v>
      </c>
      <c r="AD23" s="70"/>
    </row>
    <row r="24" spans="2:30" x14ac:dyDescent="0.4">
      <c r="B24" s="67">
        <v>15</v>
      </c>
      <c r="C24" s="99" t="s">
        <v>175</v>
      </c>
      <c r="D24" s="68"/>
      <c r="E24" s="68"/>
      <c r="F24" s="68"/>
      <c r="G24" s="68"/>
      <c r="H24" s="88"/>
      <c r="I24" s="88"/>
      <c r="J24" s="88"/>
      <c r="K24" s="88"/>
      <c r="L24" s="88"/>
      <c r="M24" s="88"/>
      <c r="N24" s="88">
        <f t="shared" si="1"/>
        <v>0</v>
      </c>
      <c r="O24" s="88"/>
      <c r="P24" s="88"/>
      <c r="Q24" s="88"/>
      <c r="R24" s="88"/>
      <c r="S24" s="88"/>
      <c r="T24" s="88"/>
      <c r="U24" s="88"/>
      <c r="V24" s="88">
        <f t="shared" si="2"/>
        <v>0</v>
      </c>
      <c r="W24" s="88"/>
      <c r="X24" s="88"/>
      <c r="Y24" s="142">
        <f t="shared" si="0"/>
        <v>0</v>
      </c>
    </row>
    <row r="25" spans="2:30" ht="18.75" customHeight="1" x14ac:dyDescent="0.4">
      <c r="B25" s="67">
        <v>16</v>
      </c>
      <c r="C25" s="143" t="s">
        <v>176</v>
      </c>
      <c r="D25" s="144"/>
      <c r="E25" s="144"/>
      <c r="F25" s="144"/>
      <c r="G25" s="144"/>
      <c r="H25" s="88"/>
      <c r="I25" s="88"/>
      <c r="J25" s="88"/>
      <c r="K25" s="88"/>
      <c r="L25" s="88"/>
      <c r="M25" s="88"/>
      <c r="N25" s="88">
        <f t="shared" si="1"/>
        <v>0</v>
      </c>
      <c r="O25" s="88"/>
      <c r="P25" s="88"/>
      <c r="Q25" s="88"/>
      <c r="R25" s="88"/>
      <c r="S25" s="88"/>
      <c r="T25" s="88"/>
      <c r="U25" s="88"/>
      <c r="V25" s="88">
        <f t="shared" si="2"/>
        <v>0</v>
      </c>
      <c r="W25" s="88"/>
      <c r="X25" s="88"/>
      <c r="Y25" s="142">
        <f t="shared" si="0"/>
        <v>0</v>
      </c>
    </row>
    <row r="26" spans="2:30" x14ac:dyDescent="0.4">
      <c r="B26" s="67">
        <v>17</v>
      </c>
      <c r="C26" s="65" t="s">
        <v>24</v>
      </c>
      <c r="D26" s="68"/>
      <c r="E26" s="68"/>
      <c r="F26" s="68"/>
      <c r="G26" s="68"/>
      <c r="H26" s="88"/>
      <c r="I26" s="88"/>
      <c r="J26" s="88"/>
      <c r="K26" s="88"/>
      <c r="L26" s="88"/>
      <c r="M26" s="88"/>
      <c r="N26" s="88">
        <f>SUM(E26:M26)</f>
        <v>0</v>
      </c>
      <c r="O26" s="88"/>
      <c r="P26" s="88"/>
      <c r="Q26" s="88"/>
      <c r="R26" s="88"/>
      <c r="S26" s="88"/>
      <c r="T26" s="88"/>
      <c r="U26" s="88"/>
      <c r="V26" s="88">
        <f t="shared" si="2"/>
        <v>0</v>
      </c>
      <c r="W26" s="88"/>
      <c r="X26" s="88"/>
      <c r="Y26" s="142">
        <f t="shared" si="0"/>
        <v>0</v>
      </c>
    </row>
    <row r="27" spans="2:30" x14ac:dyDescent="0.4">
      <c r="B27" s="67">
        <v>18</v>
      </c>
      <c r="C27" s="65" t="s">
        <v>177</v>
      </c>
      <c r="D27" s="68"/>
      <c r="E27" s="68"/>
      <c r="F27" s="68"/>
      <c r="G27" s="68"/>
      <c r="H27" s="88"/>
      <c r="I27" s="88"/>
      <c r="J27" s="88"/>
      <c r="K27" s="88"/>
      <c r="L27" s="88"/>
      <c r="M27" s="88"/>
      <c r="N27" s="88">
        <f t="shared" si="1"/>
        <v>0</v>
      </c>
      <c r="O27" s="88"/>
      <c r="P27" s="88"/>
      <c r="Q27" s="88"/>
      <c r="R27" s="88"/>
      <c r="S27" s="88"/>
      <c r="T27" s="88"/>
      <c r="U27" s="88"/>
      <c r="V27" s="88">
        <f t="shared" si="2"/>
        <v>0</v>
      </c>
      <c r="W27" s="88"/>
      <c r="X27" s="88"/>
      <c r="Y27" s="142">
        <f t="shared" si="0"/>
        <v>0</v>
      </c>
    </row>
    <row r="28" spans="2:30" x14ac:dyDescent="0.4">
      <c r="B28" s="67">
        <v>19</v>
      </c>
      <c r="C28" s="65" t="s">
        <v>43</v>
      </c>
      <c r="D28" s="68"/>
      <c r="E28" s="68"/>
      <c r="F28" s="68"/>
      <c r="G28" s="68"/>
      <c r="H28" s="88"/>
      <c r="I28" s="88"/>
      <c r="J28" s="88"/>
      <c r="K28" s="88"/>
      <c r="L28" s="88"/>
      <c r="M28" s="88"/>
      <c r="N28" s="88">
        <f t="shared" si="1"/>
        <v>0</v>
      </c>
      <c r="O28" s="88"/>
      <c r="P28" s="88"/>
      <c r="Q28" s="88"/>
      <c r="R28" s="88"/>
      <c r="S28" s="88"/>
      <c r="T28" s="88"/>
      <c r="U28" s="88"/>
      <c r="V28" s="88">
        <f t="shared" si="2"/>
        <v>0</v>
      </c>
      <c r="W28" s="88"/>
      <c r="X28" s="88"/>
      <c r="Y28" s="142">
        <f t="shared" si="0"/>
        <v>0</v>
      </c>
    </row>
    <row r="29" spans="2:30" ht="16.5" thickBot="1" x14ac:dyDescent="0.45">
      <c r="B29" s="379" t="s">
        <v>1</v>
      </c>
      <c r="C29" s="380"/>
      <c r="D29" s="145"/>
      <c r="E29" s="145">
        <f t="shared" ref="E29:Y29" si="3">SUM(E10:E28)</f>
        <v>0</v>
      </c>
      <c r="F29" s="145">
        <f t="shared" si="3"/>
        <v>0</v>
      </c>
      <c r="G29" s="145">
        <f t="shared" si="3"/>
        <v>0</v>
      </c>
      <c r="H29" s="145">
        <f t="shared" si="3"/>
        <v>0</v>
      </c>
      <c r="I29" s="145">
        <f t="shared" si="3"/>
        <v>0</v>
      </c>
      <c r="J29" s="145">
        <f t="shared" si="3"/>
        <v>0</v>
      </c>
      <c r="K29" s="145">
        <f t="shared" si="3"/>
        <v>0</v>
      </c>
      <c r="L29" s="145">
        <f t="shared" si="3"/>
        <v>0</v>
      </c>
      <c r="M29" s="145">
        <f t="shared" si="3"/>
        <v>0</v>
      </c>
      <c r="N29" s="145">
        <f t="shared" si="3"/>
        <v>0</v>
      </c>
      <c r="O29" s="145">
        <f t="shared" si="3"/>
        <v>0</v>
      </c>
      <c r="P29" s="145">
        <f t="shared" si="3"/>
        <v>0</v>
      </c>
      <c r="Q29" s="145">
        <f t="shared" si="3"/>
        <v>0</v>
      </c>
      <c r="R29" s="145">
        <f t="shared" si="3"/>
        <v>0</v>
      </c>
      <c r="S29" s="145">
        <f t="shared" si="3"/>
        <v>0</v>
      </c>
      <c r="T29" s="145">
        <f t="shared" si="3"/>
        <v>0</v>
      </c>
      <c r="U29" s="145">
        <f t="shared" si="3"/>
        <v>0</v>
      </c>
      <c r="V29" s="145">
        <f t="shared" si="3"/>
        <v>0</v>
      </c>
      <c r="W29" s="145">
        <f t="shared" si="3"/>
        <v>0</v>
      </c>
      <c r="X29" s="145">
        <f t="shared" si="3"/>
        <v>0</v>
      </c>
      <c r="Y29" s="146">
        <f t="shared" si="3"/>
        <v>0</v>
      </c>
    </row>
    <row r="30" spans="2:30" ht="32.25" customHeight="1" thickTop="1" thickBot="1" x14ac:dyDescent="0.45"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</row>
    <row r="31" spans="2:30" ht="53.25" customHeight="1" thickTop="1" x14ac:dyDescent="0.4">
      <c r="B31" s="89"/>
      <c r="C31" s="150" t="s">
        <v>266</v>
      </c>
      <c r="D31" s="325" t="s">
        <v>267</v>
      </c>
      <c r="E31" s="325"/>
      <c r="F31" s="325" t="s">
        <v>150</v>
      </c>
      <c r="G31" s="325"/>
      <c r="H31" s="325"/>
      <c r="I31" s="325"/>
      <c r="J31" s="325" t="s">
        <v>268</v>
      </c>
      <c r="K31" s="325"/>
      <c r="L31" s="325" t="s">
        <v>155</v>
      </c>
      <c r="M31" s="325"/>
      <c r="N31" s="325" t="s">
        <v>149</v>
      </c>
      <c r="O31" s="325"/>
      <c r="P31" s="325"/>
      <c r="Q31" s="40"/>
      <c r="R31" s="25"/>
      <c r="S31" s="25"/>
      <c r="T31" s="25"/>
      <c r="U31" s="25"/>
      <c r="V31" s="25"/>
      <c r="W31" s="25"/>
      <c r="X31" s="25"/>
      <c r="Y31" s="25"/>
    </row>
    <row r="32" spans="2:30" ht="46.5" customHeight="1" thickBot="1" x14ac:dyDescent="0.45">
      <c r="B32" s="89"/>
      <c r="C32" s="151" t="s">
        <v>134</v>
      </c>
      <c r="D32" s="324" t="s">
        <v>134</v>
      </c>
      <c r="E32" s="324"/>
      <c r="F32" s="324" t="s">
        <v>134</v>
      </c>
      <c r="G32" s="324"/>
      <c r="H32" s="324"/>
      <c r="I32" s="324"/>
      <c r="J32" s="324" t="s">
        <v>134</v>
      </c>
      <c r="K32" s="324"/>
      <c r="L32" s="324" t="s">
        <v>134</v>
      </c>
      <c r="M32" s="324"/>
      <c r="N32" s="324" t="s">
        <v>134</v>
      </c>
      <c r="O32" s="324"/>
      <c r="P32" s="324"/>
      <c r="Q32" s="40"/>
      <c r="R32" s="89"/>
      <c r="S32" s="89"/>
      <c r="T32" s="89"/>
      <c r="U32" s="89"/>
      <c r="V32" s="89"/>
      <c r="W32" s="89"/>
      <c r="X32" s="89"/>
      <c r="Y32" s="89"/>
    </row>
    <row r="33" spans="2:28" ht="24.75" customHeight="1" thickTop="1" x14ac:dyDescent="0.4">
      <c r="B33" s="24"/>
      <c r="C33" s="24"/>
      <c r="D33" s="24"/>
      <c r="E33" s="24"/>
      <c r="F33" s="24"/>
      <c r="G33" s="24"/>
      <c r="H33" s="87"/>
      <c r="I33" s="87"/>
      <c r="J33" s="87"/>
      <c r="K33" s="87"/>
      <c r="L33" s="87"/>
      <c r="M33" s="87"/>
      <c r="N33" s="24"/>
      <c r="O33" s="24"/>
      <c r="P33" s="24"/>
      <c r="Q33" s="24"/>
      <c r="R33" s="24"/>
      <c r="S33" s="24"/>
      <c r="T33" s="24"/>
      <c r="U33" s="24"/>
      <c r="V33" s="378"/>
      <c r="W33" s="378"/>
      <c r="X33" s="378"/>
      <c r="Y33" s="378"/>
      <c r="Z33" s="378"/>
      <c r="AA33" s="378"/>
      <c r="AB33" s="378"/>
    </row>
    <row r="34" spans="2:28" x14ac:dyDescent="0.4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2:28" x14ac:dyDescent="0.4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2:28" x14ac:dyDescent="0.4">
      <c r="B36" s="37"/>
      <c r="C36" s="86"/>
      <c r="D36" s="86"/>
      <c r="E36" s="86"/>
      <c r="F36" s="86"/>
      <c r="G36" s="8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2:28" ht="27.75" customHeight="1" x14ac:dyDescent="0.4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2:28" x14ac:dyDescent="0.4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2:28" x14ac:dyDescent="0.4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2:28" x14ac:dyDescent="0.4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2:28" x14ac:dyDescent="0.4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2:28" x14ac:dyDescent="0.4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2:28" x14ac:dyDescent="0.4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2:28" x14ac:dyDescent="0.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2:28" x14ac:dyDescent="0.4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2:28" x14ac:dyDescent="0.4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2:28" x14ac:dyDescent="0.4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2:28" x14ac:dyDescent="0.4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2:25" x14ac:dyDescent="0.4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2:25" x14ac:dyDescent="0.4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2:25" x14ac:dyDescent="0.4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</sheetData>
  <mergeCells count="29">
    <mergeCell ref="B2:D2"/>
    <mergeCell ref="B3:D3"/>
    <mergeCell ref="B4:D4"/>
    <mergeCell ref="E2:Y3"/>
    <mergeCell ref="E4:Y4"/>
    <mergeCell ref="V33:AB33"/>
    <mergeCell ref="B29:C29"/>
    <mergeCell ref="Y8:Y9"/>
    <mergeCell ref="B30:Y30"/>
    <mergeCell ref="C7:C9"/>
    <mergeCell ref="B7:B9"/>
    <mergeCell ref="L32:M32"/>
    <mergeCell ref="N31:P31"/>
    <mergeCell ref="N32:P32"/>
    <mergeCell ref="D32:E32"/>
    <mergeCell ref="F31:I31"/>
    <mergeCell ref="F32:I32"/>
    <mergeCell ref="J31:K31"/>
    <mergeCell ref="J32:K32"/>
    <mergeCell ref="D31:E31"/>
    <mergeCell ref="L31:M31"/>
    <mergeCell ref="B5:Y5"/>
    <mergeCell ref="B6:Y6"/>
    <mergeCell ref="X8:X9"/>
    <mergeCell ref="D7:D9"/>
    <mergeCell ref="E8:N8"/>
    <mergeCell ref="E7:Y7"/>
    <mergeCell ref="W8:W9"/>
    <mergeCell ref="O8:V8"/>
  </mergeCells>
  <phoneticPr fontId="5" type="noConversion"/>
  <printOptions horizontalCentered="1"/>
  <pageMargins left="0" right="0" top="0.51181102362204722" bottom="0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Z35"/>
  <sheetViews>
    <sheetView rightToLeft="1" topLeftCell="B13" zoomScaleNormal="100" workbookViewId="0">
      <selection activeCell="H37" sqref="H37"/>
    </sheetView>
  </sheetViews>
  <sheetFormatPr defaultRowHeight="15.75" x14ac:dyDescent="0.4"/>
  <cols>
    <col min="1" max="1" width="9" style="22"/>
    <col min="2" max="2" width="7.125" style="22" customWidth="1"/>
    <col min="3" max="3" width="36.375" style="22" bestFit="1" customWidth="1"/>
    <col min="4" max="4" width="8.625" style="22" customWidth="1"/>
    <col min="5" max="5" width="7.5" style="22" customWidth="1"/>
    <col min="6" max="6" width="6.75" style="22" customWidth="1"/>
    <col min="7" max="7" width="7.375" style="22" customWidth="1"/>
    <col min="8" max="8" width="8.75" style="22" customWidth="1"/>
    <col min="9" max="9" width="7.875" style="22" customWidth="1"/>
    <col min="10" max="10" width="7.625" style="22" customWidth="1"/>
    <col min="11" max="11" width="8.5" style="22" customWidth="1"/>
    <col min="12" max="12" width="10.375" style="22" customWidth="1"/>
    <col min="13" max="13" width="9" style="22"/>
    <col min="14" max="14" width="8.625" style="22" customWidth="1"/>
    <col min="15" max="15" width="6.5" style="22" customWidth="1"/>
    <col min="16" max="17" width="6.625" style="22" customWidth="1"/>
    <col min="18" max="18" width="7.375" style="22" customWidth="1"/>
    <col min="19" max="19" width="7.75" style="22" customWidth="1"/>
    <col min="20" max="20" width="9.25" style="22" customWidth="1"/>
    <col min="21" max="21" width="8.625" style="22" customWidth="1"/>
    <col min="22" max="22" width="7.875" style="22" customWidth="1"/>
    <col min="23" max="23" width="12.5" style="22" customWidth="1"/>
    <col min="24" max="16384" width="9" style="22"/>
  </cols>
  <sheetData>
    <row r="1" spans="2:23" ht="33" customHeight="1" thickBot="1" x14ac:dyDescent="0.45"/>
    <row r="2" spans="2:23" ht="94.5" customHeight="1" thickTop="1" x14ac:dyDescent="0.4">
      <c r="B2" s="394" t="s">
        <v>194</v>
      </c>
      <c r="C2" s="395"/>
      <c r="D2" s="403" t="s">
        <v>147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4"/>
    </row>
    <row r="3" spans="2:23" ht="54" customHeight="1" x14ac:dyDescent="0.4">
      <c r="B3" s="398" t="s">
        <v>193</v>
      </c>
      <c r="C3" s="399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6"/>
    </row>
    <row r="4" spans="2:23" ht="41.25" customHeight="1" thickBot="1" x14ac:dyDescent="0.45">
      <c r="B4" s="396" t="s">
        <v>187</v>
      </c>
      <c r="C4" s="397"/>
      <c r="D4" s="407" t="s">
        <v>234</v>
      </c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8"/>
    </row>
    <row r="5" spans="2:23" ht="36.75" customHeight="1" thickTop="1" thickBot="1" x14ac:dyDescent="0.45">
      <c r="B5" s="93" t="s">
        <v>233</v>
      </c>
      <c r="C5" s="25"/>
      <c r="D5" s="25"/>
      <c r="E5" s="25"/>
      <c r="F5" s="368" t="s">
        <v>0</v>
      </c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9"/>
    </row>
    <row r="6" spans="2:23" ht="36.75" customHeight="1" x14ac:dyDescent="0.4">
      <c r="B6" s="390" t="s">
        <v>225</v>
      </c>
      <c r="C6" s="410" t="s">
        <v>228</v>
      </c>
      <c r="D6" s="400" t="s">
        <v>240</v>
      </c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2"/>
    </row>
    <row r="7" spans="2:23" ht="15.75" customHeight="1" x14ac:dyDescent="0.4">
      <c r="B7" s="391"/>
      <c r="C7" s="411"/>
      <c r="D7" s="370" t="s">
        <v>227</v>
      </c>
      <c r="E7" s="371"/>
      <c r="F7" s="371"/>
      <c r="G7" s="371"/>
      <c r="H7" s="371"/>
      <c r="I7" s="371"/>
      <c r="J7" s="371"/>
      <c r="K7" s="371"/>
      <c r="L7" s="371"/>
      <c r="M7" s="372"/>
      <c r="N7" s="370" t="s">
        <v>82</v>
      </c>
      <c r="O7" s="371"/>
      <c r="P7" s="371"/>
      <c r="Q7" s="371"/>
      <c r="R7" s="371"/>
      <c r="S7" s="371"/>
      <c r="T7" s="371"/>
      <c r="U7" s="372"/>
      <c r="V7" s="279" t="s">
        <v>235</v>
      </c>
      <c r="W7" s="409" t="s">
        <v>46</v>
      </c>
    </row>
    <row r="8" spans="2:23" ht="73.5" customHeight="1" x14ac:dyDescent="0.4">
      <c r="B8" s="391"/>
      <c r="C8" s="411"/>
      <c r="D8" s="148" t="s">
        <v>254</v>
      </c>
      <c r="E8" s="148" t="s">
        <v>281</v>
      </c>
      <c r="F8" s="47" t="s">
        <v>39</v>
      </c>
      <c r="G8" s="47" t="s">
        <v>40</v>
      </c>
      <c r="H8" s="47" t="s">
        <v>41</v>
      </c>
      <c r="I8" s="47" t="s">
        <v>14</v>
      </c>
      <c r="J8" s="47" t="s">
        <v>42</v>
      </c>
      <c r="K8" s="47" t="s">
        <v>273</v>
      </c>
      <c r="L8" s="47" t="s">
        <v>274</v>
      </c>
      <c r="M8" s="47" t="s">
        <v>1</v>
      </c>
      <c r="N8" s="148" t="s">
        <v>254</v>
      </c>
      <c r="O8" s="47" t="s">
        <v>39</v>
      </c>
      <c r="P8" s="47" t="s">
        <v>40</v>
      </c>
      <c r="Q8" s="47" t="s">
        <v>41</v>
      </c>
      <c r="R8" s="47" t="s">
        <v>14</v>
      </c>
      <c r="S8" s="47" t="s">
        <v>42</v>
      </c>
      <c r="T8" s="47" t="s">
        <v>274</v>
      </c>
      <c r="U8" s="47" t="s">
        <v>1</v>
      </c>
      <c r="V8" s="279"/>
      <c r="W8" s="409"/>
    </row>
    <row r="9" spans="2:23" x14ac:dyDescent="0.4">
      <c r="B9" s="94">
        <v>1</v>
      </c>
      <c r="C9" s="95" t="s">
        <v>64</v>
      </c>
      <c r="D9" s="95"/>
      <c r="E9" s="95"/>
      <c r="F9" s="96"/>
      <c r="G9" s="96"/>
      <c r="H9" s="96"/>
      <c r="I9" s="96"/>
      <c r="J9" s="72"/>
      <c r="K9" s="72"/>
      <c r="L9" s="72"/>
      <c r="M9" s="72">
        <f>SUM(D9:L9)</f>
        <v>0</v>
      </c>
      <c r="N9" s="71"/>
      <c r="O9" s="71"/>
      <c r="P9" s="71"/>
      <c r="Q9" s="71"/>
      <c r="R9" s="71"/>
      <c r="S9" s="71"/>
      <c r="T9" s="71"/>
      <c r="U9" s="71">
        <f t="shared" ref="U9:U24" si="0">SUM(N9:T9)</f>
        <v>0</v>
      </c>
      <c r="V9" s="71"/>
      <c r="W9" s="97">
        <f t="shared" ref="W9:W24" si="1">M9+U9+V9</f>
        <v>0</v>
      </c>
    </row>
    <row r="10" spans="2:23" x14ac:dyDescent="0.4">
      <c r="B10" s="94">
        <v>2</v>
      </c>
      <c r="C10" s="95" t="s">
        <v>65</v>
      </c>
      <c r="D10" s="95"/>
      <c r="E10" s="95"/>
      <c r="F10" s="98"/>
      <c r="G10" s="98"/>
      <c r="H10" s="98"/>
      <c r="I10" s="98"/>
      <c r="J10" s="98"/>
      <c r="K10" s="98"/>
      <c r="L10" s="98"/>
      <c r="M10" s="72">
        <f t="shared" ref="M10:M24" si="2">SUM(D10:L10)</f>
        <v>0</v>
      </c>
      <c r="N10" s="98"/>
      <c r="O10" s="98"/>
      <c r="P10" s="98"/>
      <c r="Q10" s="98"/>
      <c r="R10" s="98"/>
      <c r="S10" s="98"/>
      <c r="T10" s="98"/>
      <c r="U10" s="71">
        <f t="shared" si="0"/>
        <v>0</v>
      </c>
      <c r="V10" s="98"/>
      <c r="W10" s="97">
        <f t="shared" si="1"/>
        <v>0</v>
      </c>
    </row>
    <row r="11" spans="2:23" x14ac:dyDescent="0.4">
      <c r="B11" s="94">
        <v>3</v>
      </c>
      <c r="C11" s="65" t="s">
        <v>53</v>
      </c>
      <c r="D11" s="65"/>
      <c r="E11" s="65"/>
      <c r="F11" s="98"/>
      <c r="G11" s="98"/>
      <c r="H11" s="98"/>
      <c r="I11" s="98"/>
      <c r="J11" s="98"/>
      <c r="K11" s="98"/>
      <c r="L11" s="98"/>
      <c r="M11" s="72">
        <f t="shared" si="2"/>
        <v>0</v>
      </c>
      <c r="N11" s="98"/>
      <c r="O11" s="98"/>
      <c r="P11" s="98"/>
      <c r="Q11" s="98"/>
      <c r="R11" s="98"/>
      <c r="S11" s="98"/>
      <c r="T11" s="98"/>
      <c r="U11" s="71">
        <f t="shared" si="0"/>
        <v>0</v>
      </c>
      <c r="V11" s="98"/>
      <c r="W11" s="97">
        <f t="shared" si="1"/>
        <v>0</v>
      </c>
    </row>
    <row r="12" spans="2:23" x14ac:dyDescent="0.4">
      <c r="B12" s="94">
        <v>4</v>
      </c>
      <c r="C12" s="65" t="s">
        <v>25</v>
      </c>
      <c r="D12" s="65"/>
      <c r="E12" s="65"/>
      <c r="F12" s="65"/>
      <c r="G12" s="96"/>
      <c r="H12" s="43"/>
      <c r="I12" s="55"/>
      <c r="J12" s="72"/>
      <c r="K12" s="72"/>
      <c r="L12" s="72"/>
      <c r="M12" s="72">
        <f t="shared" si="2"/>
        <v>0</v>
      </c>
      <c r="N12" s="71"/>
      <c r="O12" s="71"/>
      <c r="P12" s="71"/>
      <c r="Q12" s="71"/>
      <c r="R12" s="71"/>
      <c r="S12" s="71"/>
      <c r="T12" s="71"/>
      <c r="U12" s="71">
        <f t="shared" si="0"/>
        <v>0</v>
      </c>
      <c r="V12" s="55"/>
      <c r="W12" s="97">
        <f t="shared" si="1"/>
        <v>0</v>
      </c>
    </row>
    <row r="13" spans="2:23" x14ac:dyDescent="0.4">
      <c r="B13" s="94">
        <v>5</v>
      </c>
      <c r="C13" s="65" t="s">
        <v>56</v>
      </c>
      <c r="D13" s="65"/>
      <c r="E13" s="65"/>
      <c r="F13" s="65"/>
      <c r="G13" s="96"/>
      <c r="H13" s="43"/>
      <c r="I13" s="55"/>
      <c r="J13" s="72"/>
      <c r="K13" s="72"/>
      <c r="L13" s="72"/>
      <c r="M13" s="72">
        <f t="shared" si="2"/>
        <v>0</v>
      </c>
      <c r="N13" s="71"/>
      <c r="O13" s="71"/>
      <c r="P13" s="71"/>
      <c r="Q13" s="71"/>
      <c r="R13" s="71"/>
      <c r="S13" s="71"/>
      <c r="T13" s="71"/>
      <c r="U13" s="71">
        <f t="shared" si="0"/>
        <v>0</v>
      </c>
      <c r="V13" s="55"/>
      <c r="W13" s="97">
        <f t="shared" si="1"/>
        <v>0</v>
      </c>
    </row>
    <row r="14" spans="2:23" x14ac:dyDescent="0.4">
      <c r="B14" s="94">
        <v>6</v>
      </c>
      <c r="C14" s="65" t="s">
        <v>178</v>
      </c>
      <c r="D14" s="65"/>
      <c r="E14" s="65"/>
      <c r="F14" s="65"/>
      <c r="G14" s="65"/>
      <c r="H14" s="65"/>
      <c r="I14" s="65"/>
      <c r="J14" s="65"/>
      <c r="K14" s="65"/>
      <c r="L14" s="65"/>
      <c r="M14" s="72">
        <f t="shared" si="2"/>
        <v>0</v>
      </c>
      <c r="N14" s="65"/>
      <c r="O14" s="65"/>
      <c r="P14" s="65"/>
      <c r="Q14" s="65"/>
      <c r="R14" s="65"/>
      <c r="S14" s="65"/>
      <c r="T14" s="65"/>
      <c r="U14" s="71">
        <f t="shared" si="0"/>
        <v>0</v>
      </c>
      <c r="V14" s="65"/>
      <c r="W14" s="97">
        <f t="shared" si="1"/>
        <v>0</v>
      </c>
    </row>
    <row r="15" spans="2:23" x14ac:dyDescent="0.4">
      <c r="B15" s="94">
        <v>7</v>
      </c>
      <c r="C15" s="65" t="s">
        <v>68</v>
      </c>
      <c r="D15" s="65"/>
      <c r="E15" s="65"/>
      <c r="F15" s="65"/>
      <c r="G15" s="65"/>
      <c r="H15" s="65"/>
      <c r="I15" s="65"/>
      <c r="J15" s="65"/>
      <c r="K15" s="65"/>
      <c r="L15" s="65"/>
      <c r="M15" s="72">
        <f t="shared" si="2"/>
        <v>0</v>
      </c>
      <c r="N15" s="65"/>
      <c r="O15" s="65"/>
      <c r="P15" s="65"/>
      <c r="Q15" s="65"/>
      <c r="R15" s="65"/>
      <c r="S15" s="65"/>
      <c r="T15" s="65"/>
      <c r="U15" s="71">
        <f t="shared" si="0"/>
        <v>0</v>
      </c>
      <c r="V15" s="65"/>
      <c r="W15" s="97">
        <f t="shared" si="1"/>
        <v>0</v>
      </c>
    </row>
    <row r="16" spans="2:23" x14ac:dyDescent="0.4">
      <c r="B16" s="94">
        <v>8</v>
      </c>
      <c r="C16" s="65" t="s">
        <v>67</v>
      </c>
      <c r="D16" s="65"/>
      <c r="E16" s="65"/>
      <c r="F16" s="65"/>
      <c r="G16" s="65"/>
      <c r="H16" s="65"/>
      <c r="I16" s="65"/>
      <c r="J16" s="65"/>
      <c r="K16" s="65"/>
      <c r="L16" s="65"/>
      <c r="M16" s="72">
        <f t="shared" si="2"/>
        <v>0</v>
      </c>
      <c r="N16" s="65"/>
      <c r="O16" s="65"/>
      <c r="P16" s="65"/>
      <c r="Q16" s="65"/>
      <c r="R16" s="65"/>
      <c r="S16" s="65"/>
      <c r="T16" s="65"/>
      <c r="U16" s="71">
        <f t="shared" si="0"/>
        <v>0</v>
      </c>
      <c r="V16" s="65"/>
      <c r="W16" s="97">
        <f t="shared" si="1"/>
        <v>0</v>
      </c>
    </row>
    <row r="17" spans="2:26" x14ac:dyDescent="0.4">
      <c r="B17" s="94">
        <v>9</v>
      </c>
      <c r="C17" s="65" t="s">
        <v>26</v>
      </c>
      <c r="D17" s="65"/>
      <c r="E17" s="65"/>
      <c r="F17" s="65"/>
      <c r="G17" s="65"/>
      <c r="H17" s="65"/>
      <c r="I17" s="65"/>
      <c r="J17" s="65"/>
      <c r="K17" s="65"/>
      <c r="L17" s="65"/>
      <c r="M17" s="72">
        <f t="shared" si="2"/>
        <v>0</v>
      </c>
      <c r="N17" s="65"/>
      <c r="O17" s="65"/>
      <c r="P17" s="65"/>
      <c r="Q17" s="65"/>
      <c r="R17" s="65"/>
      <c r="S17" s="65"/>
      <c r="T17" s="65"/>
      <c r="U17" s="71">
        <f t="shared" si="0"/>
        <v>0</v>
      </c>
      <c r="V17" s="65"/>
      <c r="W17" s="97">
        <f t="shared" si="1"/>
        <v>0</v>
      </c>
    </row>
    <row r="18" spans="2:26" x14ac:dyDescent="0.4">
      <c r="B18" s="94">
        <v>10</v>
      </c>
      <c r="C18" s="65" t="s">
        <v>129</v>
      </c>
      <c r="D18" s="65"/>
      <c r="E18" s="65"/>
      <c r="F18" s="65"/>
      <c r="G18" s="65"/>
      <c r="H18" s="65"/>
      <c r="I18" s="65"/>
      <c r="J18" s="65"/>
      <c r="K18" s="65"/>
      <c r="L18" s="65"/>
      <c r="M18" s="72">
        <f t="shared" si="2"/>
        <v>0</v>
      </c>
      <c r="N18" s="65"/>
      <c r="O18" s="65"/>
      <c r="P18" s="65"/>
      <c r="Q18" s="65"/>
      <c r="R18" s="65"/>
      <c r="S18" s="65"/>
      <c r="T18" s="65"/>
      <c r="U18" s="71">
        <f t="shared" si="0"/>
        <v>0</v>
      </c>
      <c r="V18" s="65"/>
      <c r="W18" s="97">
        <f t="shared" si="1"/>
        <v>0</v>
      </c>
    </row>
    <row r="19" spans="2:26" x14ac:dyDescent="0.4">
      <c r="B19" s="94">
        <v>11</v>
      </c>
      <c r="C19" s="65" t="s">
        <v>179</v>
      </c>
      <c r="D19" s="65"/>
      <c r="E19" s="65"/>
      <c r="F19" s="65"/>
      <c r="G19" s="65"/>
      <c r="H19" s="65"/>
      <c r="I19" s="65"/>
      <c r="J19" s="65"/>
      <c r="K19" s="65"/>
      <c r="L19" s="65"/>
      <c r="M19" s="72">
        <f t="shared" si="2"/>
        <v>0</v>
      </c>
      <c r="N19" s="65"/>
      <c r="O19" s="65"/>
      <c r="P19" s="65"/>
      <c r="Q19" s="65"/>
      <c r="R19" s="65"/>
      <c r="S19" s="65"/>
      <c r="T19" s="65"/>
      <c r="U19" s="71">
        <f t="shared" si="0"/>
        <v>0</v>
      </c>
      <c r="V19" s="65"/>
      <c r="W19" s="97">
        <f t="shared" si="1"/>
        <v>0</v>
      </c>
    </row>
    <row r="20" spans="2:26" x14ac:dyDescent="0.4">
      <c r="B20" s="94">
        <v>12</v>
      </c>
      <c r="C20" s="99" t="s">
        <v>58</v>
      </c>
      <c r="D20" s="99"/>
      <c r="E20" s="99"/>
      <c r="F20" s="99"/>
      <c r="G20" s="99"/>
      <c r="H20" s="99"/>
      <c r="I20" s="99"/>
      <c r="J20" s="99"/>
      <c r="K20" s="99"/>
      <c r="L20" s="99"/>
      <c r="M20" s="72">
        <f t="shared" si="2"/>
        <v>0</v>
      </c>
      <c r="N20" s="99"/>
      <c r="O20" s="99"/>
      <c r="P20" s="99"/>
      <c r="Q20" s="99"/>
      <c r="R20" s="99"/>
      <c r="S20" s="99"/>
      <c r="T20" s="99"/>
      <c r="U20" s="71">
        <f t="shared" si="0"/>
        <v>0</v>
      </c>
      <c r="V20" s="99"/>
      <c r="W20" s="97">
        <f t="shared" si="1"/>
        <v>0</v>
      </c>
    </row>
    <row r="21" spans="2:26" x14ac:dyDescent="0.4">
      <c r="B21" s="94">
        <v>13</v>
      </c>
      <c r="C21" s="99" t="s">
        <v>59</v>
      </c>
      <c r="D21" s="99"/>
      <c r="E21" s="99"/>
      <c r="F21" s="99"/>
      <c r="G21" s="99"/>
      <c r="H21" s="99"/>
      <c r="I21" s="99"/>
      <c r="J21" s="99"/>
      <c r="K21" s="99"/>
      <c r="L21" s="99"/>
      <c r="M21" s="72">
        <f t="shared" si="2"/>
        <v>0</v>
      </c>
      <c r="N21" s="99"/>
      <c r="O21" s="99"/>
      <c r="P21" s="99"/>
      <c r="Q21" s="99"/>
      <c r="R21" s="99"/>
      <c r="S21" s="99"/>
      <c r="T21" s="99"/>
      <c r="U21" s="71">
        <f t="shared" si="0"/>
        <v>0</v>
      </c>
      <c r="V21" s="99"/>
      <c r="W21" s="97">
        <f t="shared" si="1"/>
        <v>0</v>
      </c>
      <c r="Z21" s="70"/>
    </row>
    <row r="22" spans="2:26" x14ac:dyDescent="0.4">
      <c r="B22" s="94">
        <v>14</v>
      </c>
      <c r="C22" s="99" t="s">
        <v>60</v>
      </c>
      <c r="D22" s="99"/>
      <c r="E22" s="99"/>
      <c r="F22" s="99"/>
      <c r="G22" s="99"/>
      <c r="H22" s="99"/>
      <c r="I22" s="99"/>
      <c r="J22" s="99"/>
      <c r="K22" s="99"/>
      <c r="L22" s="99"/>
      <c r="M22" s="72">
        <f t="shared" si="2"/>
        <v>0</v>
      </c>
      <c r="N22" s="99"/>
      <c r="O22" s="99"/>
      <c r="P22" s="99"/>
      <c r="Q22" s="99"/>
      <c r="R22" s="99"/>
      <c r="S22" s="99"/>
      <c r="T22" s="99"/>
      <c r="U22" s="71">
        <f t="shared" si="0"/>
        <v>0</v>
      </c>
      <c r="V22" s="99"/>
      <c r="W22" s="97">
        <f t="shared" si="1"/>
        <v>0</v>
      </c>
    </row>
    <row r="23" spans="2:26" x14ac:dyDescent="0.4">
      <c r="B23" s="94">
        <v>15</v>
      </c>
      <c r="C23" s="99" t="s">
        <v>61</v>
      </c>
      <c r="D23" s="99"/>
      <c r="E23" s="99"/>
      <c r="F23" s="99"/>
      <c r="G23" s="99"/>
      <c r="H23" s="99"/>
      <c r="I23" s="99"/>
      <c r="J23" s="99"/>
      <c r="K23" s="99"/>
      <c r="L23" s="99"/>
      <c r="M23" s="72">
        <f t="shared" si="2"/>
        <v>0</v>
      </c>
      <c r="N23" s="99"/>
      <c r="O23" s="99"/>
      <c r="P23" s="99"/>
      <c r="Q23" s="99"/>
      <c r="R23" s="99"/>
      <c r="S23" s="99"/>
      <c r="T23" s="99"/>
      <c r="U23" s="71">
        <f t="shared" si="0"/>
        <v>0</v>
      </c>
      <c r="V23" s="99"/>
      <c r="W23" s="97">
        <f t="shared" si="1"/>
        <v>0</v>
      </c>
    </row>
    <row r="24" spans="2:26" x14ac:dyDescent="0.4">
      <c r="B24" s="94">
        <v>16</v>
      </c>
      <c r="C24" s="65" t="s">
        <v>62</v>
      </c>
      <c r="D24" s="65"/>
      <c r="E24" s="65"/>
      <c r="F24" s="65"/>
      <c r="G24" s="65"/>
      <c r="H24" s="65"/>
      <c r="I24" s="65"/>
      <c r="J24" s="65"/>
      <c r="K24" s="65"/>
      <c r="L24" s="65"/>
      <c r="M24" s="72">
        <f t="shared" si="2"/>
        <v>0</v>
      </c>
      <c r="N24" s="65"/>
      <c r="O24" s="65"/>
      <c r="P24" s="65"/>
      <c r="Q24" s="65"/>
      <c r="R24" s="65"/>
      <c r="S24" s="65"/>
      <c r="T24" s="65"/>
      <c r="U24" s="71">
        <f t="shared" si="0"/>
        <v>0</v>
      </c>
      <c r="V24" s="65"/>
      <c r="W24" s="97">
        <f t="shared" si="1"/>
        <v>0</v>
      </c>
    </row>
    <row r="25" spans="2:26" ht="16.5" thickBot="1" x14ac:dyDescent="0.45">
      <c r="B25" s="392" t="s">
        <v>1</v>
      </c>
      <c r="C25" s="393"/>
      <c r="D25" s="90">
        <f t="shared" ref="D25:W25" si="3">SUM(D9:D24)</f>
        <v>0</v>
      </c>
      <c r="E25" s="90">
        <f t="shared" si="3"/>
        <v>0</v>
      </c>
      <c r="F25" s="90">
        <f t="shared" si="3"/>
        <v>0</v>
      </c>
      <c r="G25" s="90">
        <f t="shared" si="3"/>
        <v>0</v>
      </c>
      <c r="H25" s="90">
        <f t="shared" si="3"/>
        <v>0</v>
      </c>
      <c r="I25" s="90">
        <f t="shared" si="3"/>
        <v>0</v>
      </c>
      <c r="J25" s="147">
        <f>SUM(J9:J24)</f>
        <v>0</v>
      </c>
      <c r="K25" s="147">
        <f t="shared" ref="K25:L25" si="4">SUM(K9:K24)</f>
        <v>0</v>
      </c>
      <c r="L25" s="147">
        <f t="shared" si="4"/>
        <v>0</v>
      </c>
      <c r="M25" s="90">
        <f t="shared" si="3"/>
        <v>0</v>
      </c>
      <c r="N25" s="90">
        <f>SUM(N9:N24)</f>
        <v>0</v>
      </c>
      <c r="O25" s="90">
        <f t="shared" ref="O25:U25" si="5">SUM(O9:O24)</f>
        <v>0</v>
      </c>
      <c r="P25" s="90">
        <f t="shared" si="5"/>
        <v>0</v>
      </c>
      <c r="Q25" s="90">
        <f t="shared" si="5"/>
        <v>0</v>
      </c>
      <c r="R25" s="90">
        <f t="shared" si="5"/>
        <v>0</v>
      </c>
      <c r="S25" s="90">
        <f t="shared" si="5"/>
        <v>0</v>
      </c>
      <c r="T25" s="90">
        <f t="shared" si="5"/>
        <v>0</v>
      </c>
      <c r="U25" s="90">
        <f t="shared" si="5"/>
        <v>0</v>
      </c>
      <c r="V25" s="90">
        <f t="shared" ref="V25" si="6">SUM(V9:V24)</f>
        <v>0</v>
      </c>
      <c r="W25" s="91">
        <f t="shared" si="3"/>
        <v>0</v>
      </c>
    </row>
    <row r="26" spans="2:26" ht="36" customHeight="1" thickBot="1" x14ac:dyDescent="0.45">
      <c r="C26" s="100"/>
      <c r="D26" s="100"/>
      <c r="E26" s="100"/>
      <c r="F26" s="100"/>
      <c r="G26" s="100"/>
      <c r="W26" s="70"/>
    </row>
    <row r="27" spans="2:26" ht="63" customHeight="1" thickTop="1" x14ac:dyDescent="0.4">
      <c r="B27" s="40"/>
      <c r="C27" s="163" t="s">
        <v>266</v>
      </c>
      <c r="D27" s="325" t="s">
        <v>267</v>
      </c>
      <c r="E27" s="325"/>
      <c r="F27" s="325" t="s">
        <v>150</v>
      </c>
      <c r="G27" s="325"/>
      <c r="H27" s="325"/>
      <c r="I27" s="325"/>
      <c r="J27" s="325" t="s">
        <v>276</v>
      </c>
      <c r="K27" s="325"/>
      <c r="L27" s="325" t="s">
        <v>155</v>
      </c>
      <c r="M27" s="325"/>
      <c r="N27" s="325"/>
      <c r="O27" s="325" t="s">
        <v>149</v>
      </c>
      <c r="P27" s="325"/>
      <c r="Q27" s="325"/>
      <c r="R27" s="325"/>
      <c r="S27" s="76"/>
      <c r="T27" s="76"/>
      <c r="U27" s="76"/>
      <c r="V27" s="76"/>
      <c r="W27" s="76"/>
    </row>
    <row r="28" spans="2:26" ht="36" customHeight="1" thickBot="1" x14ac:dyDescent="0.45">
      <c r="B28" s="40"/>
      <c r="C28" s="164" t="s">
        <v>134</v>
      </c>
      <c r="D28" s="324" t="s">
        <v>134</v>
      </c>
      <c r="E28" s="324"/>
      <c r="F28" s="324" t="s">
        <v>134</v>
      </c>
      <c r="G28" s="324"/>
      <c r="H28" s="324"/>
      <c r="I28" s="324"/>
      <c r="J28" s="324" t="s">
        <v>134</v>
      </c>
      <c r="K28" s="324"/>
      <c r="L28" s="324" t="s">
        <v>134</v>
      </c>
      <c r="M28" s="324"/>
      <c r="N28" s="324"/>
      <c r="O28" s="324" t="s">
        <v>134</v>
      </c>
      <c r="P28" s="324"/>
      <c r="Q28" s="324"/>
      <c r="R28" s="324"/>
      <c r="S28" s="76"/>
      <c r="T28" s="76"/>
      <c r="U28" s="76"/>
      <c r="V28" s="76"/>
      <c r="W28" s="76"/>
    </row>
    <row r="29" spans="2:26" ht="36" customHeight="1" thickTop="1" x14ac:dyDescent="0.4">
      <c r="B29" s="40"/>
      <c r="C29" s="38"/>
      <c r="D29" s="38"/>
      <c r="E29" s="3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2:26" x14ac:dyDescent="0.4">
      <c r="B30" s="40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2:26" x14ac:dyDescent="0.4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2:26" x14ac:dyDescent="0.4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2:23" x14ac:dyDescent="0.4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2:23" x14ac:dyDescent="0.4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2:23" x14ac:dyDescent="0.4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</sheetData>
  <mergeCells count="24">
    <mergeCell ref="J27:K27"/>
    <mergeCell ref="J28:K28"/>
    <mergeCell ref="L27:N27"/>
    <mergeCell ref="L28:N28"/>
    <mergeCell ref="O27:R27"/>
    <mergeCell ref="O28:R28"/>
    <mergeCell ref="D27:E27"/>
    <mergeCell ref="D28:E28"/>
    <mergeCell ref="F27:I27"/>
    <mergeCell ref="F28:I28"/>
    <mergeCell ref="C6:C8"/>
    <mergeCell ref="B6:B8"/>
    <mergeCell ref="B25:C25"/>
    <mergeCell ref="V7:V8"/>
    <mergeCell ref="B2:C2"/>
    <mergeCell ref="B4:C4"/>
    <mergeCell ref="B3:C3"/>
    <mergeCell ref="F5:W5"/>
    <mergeCell ref="D7:M7"/>
    <mergeCell ref="D6:W6"/>
    <mergeCell ref="D2:W3"/>
    <mergeCell ref="D4:W4"/>
    <mergeCell ref="N7:U7"/>
    <mergeCell ref="W7:W8"/>
  </mergeCells>
  <phoneticPr fontId="5" type="noConversion"/>
  <printOptions horizontalCentered="1"/>
  <pageMargins left="0" right="0" top="0.74803149606299213" bottom="0" header="0" footer="0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J18"/>
  <sheetViews>
    <sheetView rightToLeft="1" workbookViewId="0">
      <selection activeCell="C24" sqref="C24"/>
    </sheetView>
  </sheetViews>
  <sheetFormatPr defaultRowHeight="15.75" x14ac:dyDescent="0.4"/>
  <cols>
    <col min="1" max="1" width="3.25" style="22" customWidth="1"/>
    <col min="2" max="2" width="15" style="22" customWidth="1"/>
    <col min="3" max="3" width="18.125" style="22" customWidth="1"/>
    <col min="4" max="4" width="19.25" style="22" customWidth="1"/>
    <col min="5" max="5" width="16" style="22" customWidth="1"/>
    <col min="6" max="6" width="16.75" style="22" customWidth="1"/>
    <col min="7" max="7" width="14.5" style="22" customWidth="1"/>
    <col min="8" max="16384" width="9" style="22"/>
  </cols>
  <sheetData>
    <row r="2" spans="2:10" ht="16.5" thickBot="1" x14ac:dyDescent="0.45"/>
    <row r="3" spans="2:10" ht="51.75" customHeight="1" x14ac:dyDescent="0.4">
      <c r="B3" s="382" t="s">
        <v>194</v>
      </c>
      <c r="C3" s="383"/>
      <c r="D3" s="383"/>
      <c r="E3" s="338" t="s">
        <v>239</v>
      </c>
      <c r="F3" s="338"/>
      <c r="G3" s="338"/>
      <c r="H3" s="338"/>
      <c r="I3" s="338"/>
      <c r="J3" s="388"/>
    </row>
    <row r="4" spans="2:10" ht="42.75" customHeight="1" x14ac:dyDescent="0.4">
      <c r="B4" s="415" t="s">
        <v>203</v>
      </c>
      <c r="C4" s="416"/>
      <c r="D4" s="416"/>
      <c r="E4" s="245"/>
      <c r="F4" s="245"/>
      <c r="G4" s="245"/>
      <c r="H4" s="245"/>
      <c r="I4" s="245"/>
      <c r="J4" s="306"/>
    </row>
    <row r="5" spans="2:10" ht="33" customHeight="1" thickBot="1" x14ac:dyDescent="0.45">
      <c r="B5" s="103" t="s">
        <v>204</v>
      </c>
      <c r="C5" s="92"/>
      <c r="D5" s="92"/>
      <c r="E5" s="246" t="s">
        <v>217</v>
      </c>
      <c r="F5" s="246"/>
      <c r="G5" s="246"/>
      <c r="H5" s="246"/>
      <c r="I5" s="246"/>
      <c r="J5" s="247"/>
    </row>
    <row r="6" spans="2:10" ht="39" customHeight="1" thickBot="1" x14ac:dyDescent="0.45">
      <c r="B6" s="364" t="s">
        <v>236</v>
      </c>
      <c r="C6" s="365"/>
      <c r="D6" s="365"/>
      <c r="E6" s="365"/>
      <c r="F6" s="365"/>
      <c r="G6" s="365"/>
      <c r="H6" s="365"/>
      <c r="I6" s="365"/>
      <c r="J6" s="366"/>
    </row>
    <row r="7" spans="2:10" ht="16.5" thickBot="1" x14ac:dyDescent="0.45">
      <c r="B7" s="102"/>
      <c r="C7" s="37"/>
      <c r="D7" s="37"/>
      <c r="E7" s="37"/>
      <c r="F7" s="37"/>
      <c r="G7" s="37"/>
      <c r="H7" s="245" t="s">
        <v>0</v>
      </c>
      <c r="I7" s="245"/>
      <c r="J7" s="306"/>
    </row>
    <row r="8" spans="2:10" ht="22.5" customHeight="1" thickTop="1" x14ac:dyDescent="0.4">
      <c r="B8" s="420" t="s">
        <v>225</v>
      </c>
      <c r="C8" s="417" t="s">
        <v>237</v>
      </c>
      <c r="D8" s="417"/>
      <c r="E8" s="417" t="s">
        <v>9</v>
      </c>
      <c r="F8" s="417" t="s">
        <v>238</v>
      </c>
      <c r="G8" s="417" t="s">
        <v>35</v>
      </c>
      <c r="H8" s="417"/>
      <c r="I8" s="417"/>
      <c r="J8" s="419"/>
    </row>
    <row r="9" spans="2:10" x14ac:dyDescent="0.4">
      <c r="B9" s="421"/>
      <c r="C9" s="418"/>
      <c r="D9" s="418"/>
      <c r="E9" s="418"/>
      <c r="F9" s="418"/>
      <c r="G9" s="207" t="s">
        <v>2</v>
      </c>
      <c r="H9" s="207" t="s">
        <v>36</v>
      </c>
      <c r="I9" s="208" t="s">
        <v>37</v>
      </c>
      <c r="J9" s="209" t="s">
        <v>1</v>
      </c>
    </row>
    <row r="10" spans="2:10" x14ac:dyDescent="0.4">
      <c r="B10" s="215">
        <v>1</v>
      </c>
      <c r="C10" s="414" t="s">
        <v>291</v>
      </c>
      <c r="D10" s="414"/>
      <c r="E10" s="154"/>
      <c r="F10" s="154"/>
      <c r="G10" s="154"/>
      <c r="H10" s="154"/>
      <c r="I10" s="111"/>
      <c r="J10" s="204">
        <f>SUM(G10:I10)</f>
        <v>0</v>
      </c>
    </row>
    <row r="11" spans="2:10" x14ac:dyDescent="0.4">
      <c r="B11" s="215">
        <v>2</v>
      </c>
      <c r="C11" s="414" t="s">
        <v>63</v>
      </c>
      <c r="D11" s="414"/>
      <c r="E11" s="154"/>
      <c r="F11" s="154"/>
      <c r="G11" s="154"/>
      <c r="H11" s="154"/>
      <c r="I11" s="111"/>
      <c r="J11" s="204">
        <f t="shared" ref="J11:J12" si="0">SUM(G11:I11)</f>
        <v>0</v>
      </c>
    </row>
    <row r="12" spans="2:10" x14ac:dyDescent="0.4">
      <c r="B12" s="215">
        <v>3</v>
      </c>
      <c r="C12" s="414" t="s">
        <v>79</v>
      </c>
      <c r="D12" s="414"/>
      <c r="E12" s="154"/>
      <c r="F12" s="154"/>
      <c r="G12" s="154"/>
      <c r="H12" s="154"/>
      <c r="I12" s="111"/>
      <c r="J12" s="204">
        <f t="shared" si="0"/>
        <v>0</v>
      </c>
    </row>
    <row r="13" spans="2:10" ht="16.5" thickBot="1" x14ac:dyDescent="0.45">
      <c r="B13" s="412" t="s">
        <v>1</v>
      </c>
      <c r="C13" s="413"/>
      <c r="D13" s="413"/>
      <c r="E13" s="413"/>
      <c r="F13" s="413"/>
      <c r="G13" s="205">
        <f>SUM(G10:G12)</f>
        <v>0</v>
      </c>
      <c r="H13" s="205">
        <f t="shared" ref="H13:I13" si="1">SUM(H10:H12)</f>
        <v>0</v>
      </c>
      <c r="I13" s="205">
        <f t="shared" si="1"/>
        <v>0</v>
      </c>
      <c r="J13" s="206">
        <f>SUM(J10:J12)</f>
        <v>0</v>
      </c>
    </row>
    <row r="14" spans="2:10" s="77" customFormat="1" ht="16.5" thickTop="1" x14ac:dyDescent="0.4">
      <c r="B14" s="106"/>
      <c r="C14" s="106"/>
      <c r="D14" s="106"/>
      <c r="E14" s="106"/>
      <c r="F14" s="106"/>
      <c r="G14" s="107"/>
      <c r="H14" s="107"/>
      <c r="I14" s="107"/>
      <c r="J14" s="108"/>
    </row>
    <row r="15" spans="2:10" ht="4.5" customHeight="1" thickBot="1" x14ac:dyDescent="0.45">
      <c r="B15" s="245"/>
      <c r="C15" s="245"/>
      <c r="D15" s="245"/>
      <c r="E15" s="245"/>
      <c r="F15" s="245"/>
      <c r="G15" s="245"/>
      <c r="H15" s="245"/>
      <c r="I15" s="245"/>
      <c r="J15" s="245"/>
    </row>
    <row r="16" spans="2:10" ht="31.5" customHeight="1" thickTop="1" x14ac:dyDescent="0.4">
      <c r="B16" s="210" t="s">
        <v>266</v>
      </c>
      <c r="C16" s="211" t="s">
        <v>267</v>
      </c>
      <c r="D16" s="422" t="s">
        <v>150</v>
      </c>
      <c r="E16" s="422"/>
      <c r="F16" s="211" t="s">
        <v>268</v>
      </c>
      <c r="G16" s="422" t="s">
        <v>155</v>
      </c>
      <c r="H16" s="422"/>
      <c r="I16" s="422" t="s">
        <v>149</v>
      </c>
      <c r="J16" s="424"/>
    </row>
    <row r="17" spans="2:10" ht="28.5" customHeight="1" thickBot="1" x14ac:dyDescent="0.45">
      <c r="B17" s="212" t="s">
        <v>134</v>
      </c>
      <c r="C17" s="213" t="s">
        <v>134</v>
      </c>
      <c r="D17" s="423" t="s">
        <v>134</v>
      </c>
      <c r="E17" s="423"/>
      <c r="F17" s="213" t="s">
        <v>134</v>
      </c>
      <c r="G17" s="423" t="s">
        <v>134</v>
      </c>
      <c r="H17" s="423"/>
      <c r="I17" s="423" t="s">
        <v>134</v>
      </c>
      <c r="J17" s="425"/>
    </row>
    <row r="18" spans="2:10" ht="16.5" thickTop="1" x14ac:dyDescent="0.4"/>
  </sheetData>
  <mergeCells count="23">
    <mergeCell ref="D16:E16"/>
    <mergeCell ref="D17:E17"/>
    <mergeCell ref="G16:H16"/>
    <mergeCell ref="G17:H17"/>
    <mergeCell ref="I16:J16"/>
    <mergeCell ref="I17:J17"/>
    <mergeCell ref="B15:D15"/>
    <mergeCell ref="E15:J15"/>
    <mergeCell ref="F8:F9"/>
    <mergeCell ref="G8:J8"/>
    <mergeCell ref="C10:D10"/>
    <mergeCell ref="C11:D11"/>
    <mergeCell ref="B8:B9"/>
    <mergeCell ref="E8:E9"/>
    <mergeCell ref="C8:D9"/>
    <mergeCell ref="E5:J5"/>
    <mergeCell ref="B6:J6"/>
    <mergeCell ref="B13:F13"/>
    <mergeCell ref="C12:D12"/>
    <mergeCell ref="B3:D3"/>
    <mergeCell ref="B4:D4"/>
    <mergeCell ref="H7:J7"/>
    <mergeCell ref="E3:J4"/>
  </mergeCells>
  <pageMargins left="0" right="0" top="0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5:L28"/>
  <sheetViews>
    <sheetView rightToLeft="1" topLeftCell="C4" workbookViewId="0">
      <selection activeCell="E31" sqref="E31"/>
    </sheetView>
  </sheetViews>
  <sheetFormatPr defaultRowHeight="15.75" x14ac:dyDescent="0.4"/>
  <cols>
    <col min="1" max="2" width="9" style="22"/>
    <col min="3" max="3" width="1.625" style="22" customWidth="1"/>
    <col min="4" max="4" width="23.125" style="22" customWidth="1"/>
    <col min="5" max="5" width="34.25" style="22" customWidth="1"/>
    <col min="6" max="6" width="14.25" style="22" customWidth="1"/>
    <col min="7" max="7" width="9" style="22"/>
    <col min="8" max="8" width="15.125" style="22" customWidth="1"/>
    <col min="9" max="9" width="14.25" style="22" customWidth="1"/>
    <col min="10" max="16384" width="9" style="22"/>
  </cols>
  <sheetData>
    <row r="5" spans="4:12" ht="16.5" thickBot="1" x14ac:dyDescent="0.45"/>
    <row r="6" spans="4:12" ht="48" customHeight="1" thickBot="1" x14ac:dyDescent="0.45">
      <c r="D6" s="426" t="s">
        <v>194</v>
      </c>
      <c r="E6" s="427"/>
      <c r="F6" s="338" t="s">
        <v>210</v>
      </c>
      <c r="G6" s="338"/>
      <c r="H6" s="338"/>
      <c r="I6" s="338"/>
      <c r="J6" s="338"/>
      <c r="K6" s="338"/>
      <c r="L6" s="388"/>
    </row>
    <row r="7" spans="4:12" ht="32.25" customHeight="1" thickBot="1" x14ac:dyDescent="0.45">
      <c r="D7" s="428" t="s">
        <v>203</v>
      </c>
      <c r="E7" s="429"/>
      <c r="F7" s="246"/>
      <c r="G7" s="246"/>
      <c r="H7" s="246"/>
      <c r="I7" s="246"/>
      <c r="J7" s="246"/>
      <c r="K7" s="246"/>
      <c r="L7" s="247"/>
    </row>
    <row r="8" spans="4:12" ht="37.5" customHeight="1" thickBot="1" x14ac:dyDescent="0.45">
      <c r="D8" s="428" t="s">
        <v>204</v>
      </c>
      <c r="E8" s="429"/>
      <c r="F8" s="429" t="s">
        <v>211</v>
      </c>
      <c r="G8" s="429"/>
      <c r="H8" s="429"/>
      <c r="I8" s="429"/>
      <c r="J8" s="429"/>
      <c r="K8" s="429"/>
      <c r="L8" s="438"/>
    </row>
    <row r="9" spans="4:12" ht="16.5" thickBot="1" x14ac:dyDescent="0.45">
      <c r="D9" s="364" t="s">
        <v>205</v>
      </c>
      <c r="E9" s="365"/>
      <c r="F9" s="365"/>
      <c r="G9" s="365"/>
      <c r="H9" s="365"/>
      <c r="I9" s="365"/>
      <c r="J9" s="46"/>
      <c r="K9" s="46"/>
      <c r="L9" s="109"/>
    </row>
    <row r="10" spans="4:12" x14ac:dyDescent="0.4">
      <c r="D10" s="102"/>
      <c r="E10" s="37"/>
      <c r="F10" s="37"/>
      <c r="G10" s="37"/>
      <c r="H10" s="37"/>
      <c r="I10" s="430" t="s">
        <v>0</v>
      </c>
      <c r="J10" s="430"/>
      <c r="K10" s="430"/>
      <c r="L10" s="431"/>
    </row>
    <row r="11" spans="4:12" x14ac:dyDescent="0.4">
      <c r="D11" s="432" t="s">
        <v>206</v>
      </c>
      <c r="E11" s="418" t="s">
        <v>9</v>
      </c>
      <c r="F11" s="435" t="s">
        <v>207</v>
      </c>
      <c r="G11" s="418" t="s">
        <v>208</v>
      </c>
      <c r="H11" s="418" t="s">
        <v>209</v>
      </c>
      <c r="I11" s="418" t="s">
        <v>35</v>
      </c>
      <c r="J11" s="418"/>
      <c r="K11" s="418"/>
      <c r="L11" s="437"/>
    </row>
    <row r="12" spans="4:12" x14ac:dyDescent="0.4">
      <c r="D12" s="433"/>
      <c r="E12" s="434"/>
      <c r="F12" s="436"/>
      <c r="G12" s="434"/>
      <c r="H12" s="434"/>
      <c r="I12" s="207" t="s">
        <v>2</v>
      </c>
      <c r="J12" s="207" t="s">
        <v>36</v>
      </c>
      <c r="K12" s="208" t="s">
        <v>37</v>
      </c>
      <c r="L12" s="214" t="s">
        <v>1</v>
      </c>
    </row>
    <row r="13" spans="4:12" x14ac:dyDescent="0.4">
      <c r="D13" s="113" t="s">
        <v>241</v>
      </c>
      <c r="E13" s="114" t="s">
        <v>242</v>
      </c>
      <c r="F13" s="115"/>
      <c r="G13" s="114"/>
      <c r="H13" s="114"/>
      <c r="I13" s="105"/>
      <c r="J13" s="105"/>
      <c r="K13" s="111"/>
      <c r="L13" s="112">
        <f>SUM(I13:K13)</f>
        <v>0</v>
      </c>
    </row>
    <row r="14" spans="4:12" x14ac:dyDescent="0.4">
      <c r="D14" s="113" t="s">
        <v>243</v>
      </c>
      <c r="E14" s="114" t="s">
        <v>244</v>
      </c>
      <c r="F14" s="114"/>
      <c r="G14" s="114"/>
      <c r="H14" s="114"/>
      <c r="I14" s="105"/>
      <c r="J14" s="105"/>
      <c r="K14" s="111"/>
      <c r="L14" s="155">
        <f t="shared" ref="L14:L23" si="0">SUM(I14:K14)</f>
        <v>0</v>
      </c>
    </row>
    <row r="15" spans="4:12" x14ac:dyDescent="0.4">
      <c r="D15" s="441" t="s">
        <v>245</v>
      </c>
      <c r="E15" s="105" t="s">
        <v>246</v>
      </c>
      <c r="F15" s="114"/>
      <c r="G15" s="114"/>
      <c r="H15" s="114"/>
      <c r="I15" s="105"/>
      <c r="J15" s="105"/>
      <c r="K15" s="111"/>
      <c r="L15" s="155">
        <f t="shared" si="0"/>
        <v>0</v>
      </c>
    </row>
    <row r="16" spans="4:12" x14ac:dyDescent="0.4">
      <c r="D16" s="442"/>
      <c r="E16" s="105" t="s">
        <v>244</v>
      </c>
      <c r="F16" s="114"/>
      <c r="G16" s="114"/>
      <c r="H16" s="114"/>
      <c r="I16" s="105"/>
      <c r="J16" s="105"/>
      <c r="K16" s="111"/>
      <c r="L16" s="155">
        <f t="shared" si="0"/>
        <v>0</v>
      </c>
    </row>
    <row r="17" spans="4:12" x14ac:dyDescent="0.4">
      <c r="D17" s="443"/>
      <c r="E17" s="111" t="s">
        <v>247</v>
      </c>
      <c r="F17" s="111"/>
      <c r="G17" s="111"/>
      <c r="H17" s="114"/>
      <c r="I17" s="105"/>
      <c r="J17" s="105"/>
      <c r="K17" s="105"/>
      <c r="L17" s="155">
        <f t="shared" si="0"/>
        <v>0</v>
      </c>
    </row>
    <row r="18" spans="4:12" x14ac:dyDescent="0.4">
      <c r="D18" s="116" t="s">
        <v>282</v>
      </c>
      <c r="E18" s="104" t="s">
        <v>244</v>
      </c>
      <c r="F18" s="118"/>
      <c r="G18" s="118"/>
      <c r="H18" s="114"/>
      <c r="I18" s="110"/>
      <c r="J18" s="110"/>
      <c r="K18" s="110"/>
      <c r="L18" s="155">
        <f t="shared" si="0"/>
        <v>0</v>
      </c>
    </row>
    <row r="19" spans="4:12" x14ac:dyDescent="0.4">
      <c r="D19" s="117" t="s">
        <v>248</v>
      </c>
      <c r="E19" s="104" t="s">
        <v>244</v>
      </c>
      <c r="F19" s="118"/>
      <c r="G19" s="118"/>
      <c r="H19" s="114"/>
      <c r="I19" s="105"/>
      <c r="J19" s="105"/>
      <c r="K19" s="105"/>
      <c r="L19" s="155">
        <f t="shared" si="0"/>
        <v>0</v>
      </c>
    </row>
    <row r="20" spans="4:12" x14ac:dyDescent="0.4">
      <c r="D20" s="117" t="s">
        <v>249</v>
      </c>
      <c r="E20" s="104" t="s">
        <v>244</v>
      </c>
      <c r="F20" s="111"/>
      <c r="G20" s="111"/>
      <c r="H20" s="114"/>
      <c r="I20" s="105"/>
      <c r="J20" s="105"/>
      <c r="K20" s="111"/>
      <c r="L20" s="155">
        <f t="shared" si="0"/>
        <v>0</v>
      </c>
    </row>
    <row r="21" spans="4:12" x14ac:dyDescent="0.4">
      <c r="D21" s="119" t="s">
        <v>250</v>
      </c>
      <c r="E21" s="105" t="s">
        <v>251</v>
      </c>
      <c r="F21" s="120"/>
      <c r="G21" s="120"/>
      <c r="H21" s="115"/>
      <c r="I21" s="121"/>
      <c r="J21" s="114"/>
      <c r="K21" s="121"/>
      <c r="L21" s="155">
        <f t="shared" si="0"/>
        <v>0</v>
      </c>
    </row>
    <row r="22" spans="4:12" ht="22.5" customHeight="1" x14ac:dyDescent="0.4">
      <c r="D22" s="119" t="s">
        <v>252</v>
      </c>
      <c r="E22" s="105" t="s">
        <v>253</v>
      </c>
      <c r="F22" s="120"/>
      <c r="G22" s="120"/>
      <c r="H22" s="115"/>
      <c r="I22" s="121"/>
      <c r="J22" s="114"/>
      <c r="K22" s="121"/>
      <c r="L22" s="155">
        <f t="shared" si="0"/>
        <v>0</v>
      </c>
    </row>
    <row r="23" spans="4:12" x14ac:dyDescent="0.4">
      <c r="D23" s="119" t="s">
        <v>254</v>
      </c>
      <c r="E23" s="105" t="s">
        <v>255</v>
      </c>
      <c r="F23" s="120"/>
      <c r="G23" s="120"/>
      <c r="H23" s="115"/>
      <c r="I23" s="121"/>
      <c r="J23" s="114"/>
      <c r="K23" s="121"/>
      <c r="L23" s="155">
        <f t="shared" si="0"/>
        <v>0</v>
      </c>
    </row>
    <row r="24" spans="4:12" ht="16.5" thickBot="1" x14ac:dyDescent="0.45">
      <c r="D24" s="439" t="s">
        <v>5</v>
      </c>
      <c r="E24" s="440"/>
      <c r="F24" s="440"/>
      <c r="G24" s="440"/>
      <c r="H24" s="440"/>
      <c r="I24" s="122">
        <f>SUM(I13:I23)</f>
        <v>0</v>
      </c>
      <c r="J24" s="122">
        <f t="shared" ref="J24:K24" si="1">SUM(J13:J23)</f>
        <v>0</v>
      </c>
      <c r="K24" s="122">
        <f t="shared" si="1"/>
        <v>0</v>
      </c>
      <c r="L24" s="123">
        <f>SUM(L13:L23)</f>
        <v>0</v>
      </c>
    </row>
    <row r="25" spans="4:12" ht="16.5" thickBot="1" x14ac:dyDescent="0.45"/>
    <row r="26" spans="4:12" ht="31.5" customHeight="1" thickTop="1" x14ac:dyDescent="0.4">
      <c r="D26" s="150" t="s">
        <v>266</v>
      </c>
      <c r="E26" s="150" t="s">
        <v>267</v>
      </c>
      <c r="F26" s="325" t="s">
        <v>150</v>
      </c>
      <c r="G26" s="325"/>
      <c r="H26" s="150" t="s">
        <v>268</v>
      </c>
      <c r="I26" s="325" t="s">
        <v>155</v>
      </c>
      <c r="J26" s="325"/>
      <c r="K26" s="325" t="s">
        <v>149</v>
      </c>
      <c r="L26" s="325"/>
    </row>
    <row r="27" spans="4:12" ht="17.25" customHeight="1" thickBot="1" x14ac:dyDescent="0.45">
      <c r="D27" s="151" t="s">
        <v>134</v>
      </c>
      <c r="E27" s="151" t="s">
        <v>134</v>
      </c>
      <c r="F27" s="324" t="s">
        <v>134</v>
      </c>
      <c r="G27" s="324"/>
      <c r="H27" s="151" t="s">
        <v>134</v>
      </c>
      <c r="I27" s="324" t="s">
        <v>134</v>
      </c>
      <c r="J27" s="324"/>
      <c r="K27" s="324" t="s">
        <v>134</v>
      </c>
      <c r="L27" s="324"/>
    </row>
    <row r="28" spans="4:12" ht="16.5" thickTop="1" x14ac:dyDescent="0.4"/>
  </sheetData>
  <mergeCells count="21">
    <mergeCell ref="D24:H24"/>
    <mergeCell ref="D15:D17"/>
    <mergeCell ref="D9:I9"/>
    <mergeCell ref="F26:G26"/>
    <mergeCell ref="F27:G27"/>
    <mergeCell ref="I26:J26"/>
    <mergeCell ref="I27:J27"/>
    <mergeCell ref="K26:L26"/>
    <mergeCell ref="K27:L27"/>
    <mergeCell ref="D6:E6"/>
    <mergeCell ref="D7:E7"/>
    <mergeCell ref="D8:E8"/>
    <mergeCell ref="I10:L10"/>
    <mergeCell ref="D11:D12"/>
    <mergeCell ref="E11:E12"/>
    <mergeCell ref="F11:F12"/>
    <mergeCell ref="G11:G12"/>
    <mergeCell ref="H11:H12"/>
    <mergeCell ref="I11:L11"/>
    <mergeCell ref="F6:L7"/>
    <mergeCell ref="F8:L8"/>
  </mergeCells>
  <pageMargins left="0" right="0" top="0" bottom="0" header="0.31496062992125984" footer="0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P41"/>
  <sheetViews>
    <sheetView rightToLeft="1" topLeftCell="A16" workbookViewId="0">
      <selection activeCell="O36" sqref="O36"/>
    </sheetView>
  </sheetViews>
  <sheetFormatPr defaultRowHeight="15.75" x14ac:dyDescent="0.4"/>
  <cols>
    <col min="1" max="1" width="9" style="22"/>
    <col min="2" max="2" width="19.125" style="22" customWidth="1"/>
    <col min="3" max="3" width="10" style="22" customWidth="1"/>
    <col min="4" max="4" width="12.125" style="22" customWidth="1"/>
    <col min="5" max="5" width="12.625" style="22" customWidth="1"/>
    <col min="6" max="6" width="17.25" style="22" customWidth="1"/>
    <col min="7" max="7" width="5.25" style="22" customWidth="1"/>
    <col min="8" max="8" width="9.625" style="22" customWidth="1"/>
    <col min="9" max="9" width="5.75" style="22" customWidth="1"/>
    <col min="10" max="10" width="18.625" style="22" customWidth="1"/>
    <col min="11" max="11" width="23.5" style="22" customWidth="1"/>
    <col min="12" max="12" width="10.25" style="22" customWidth="1"/>
    <col min="13" max="13" width="6.875" style="22" customWidth="1"/>
    <col min="14" max="14" width="11.25" style="22" customWidth="1"/>
    <col min="15" max="15" width="14.125" style="22" customWidth="1"/>
    <col min="16" max="16" width="10.875" style="22" customWidth="1"/>
    <col min="17" max="16384" width="9" style="22"/>
  </cols>
  <sheetData>
    <row r="1" spans="2:16" ht="39" customHeight="1" thickBot="1" x14ac:dyDescent="0.45"/>
    <row r="2" spans="2:16" ht="27" customHeight="1" x14ac:dyDescent="0.4">
      <c r="B2" s="382" t="s">
        <v>194</v>
      </c>
      <c r="C2" s="383"/>
      <c r="D2" s="383"/>
      <c r="E2" s="485" t="s">
        <v>196</v>
      </c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6"/>
    </row>
    <row r="3" spans="2:16" ht="28.5" customHeight="1" x14ac:dyDescent="0.4">
      <c r="B3" s="483" t="s">
        <v>195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7"/>
    </row>
    <row r="4" spans="2:16" ht="42.75" customHeight="1" thickBot="1" x14ac:dyDescent="0.45">
      <c r="B4" s="479" t="s">
        <v>200</v>
      </c>
      <c r="C4" s="480"/>
      <c r="D4" s="480"/>
      <c r="E4" s="481" t="s">
        <v>154</v>
      </c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2"/>
    </row>
    <row r="5" spans="2:16" ht="24" customHeight="1" thickBot="1" x14ac:dyDescent="0.45">
      <c r="B5" s="451" t="s">
        <v>161</v>
      </c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3"/>
    </row>
    <row r="6" spans="2:16" ht="31.5" customHeight="1" thickTop="1" x14ac:dyDescent="0.4">
      <c r="B6" s="454" t="s">
        <v>197</v>
      </c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6"/>
    </row>
    <row r="7" spans="2:16" ht="21.75" customHeight="1" x14ac:dyDescent="0.4">
      <c r="B7" s="398" t="s">
        <v>8</v>
      </c>
      <c r="C7" s="444" t="s">
        <v>30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57"/>
    </row>
    <row r="8" spans="2:16" ht="44.25" customHeight="1" x14ac:dyDescent="0.4">
      <c r="B8" s="398"/>
      <c r="C8" s="128" t="s">
        <v>27</v>
      </c>
      <c r="D8" s="128" t="s">
        <v>81</v>
      </c>
      <c r="E8" s="128" t="s">
        <v>29</v>
      </c>
      <c r="F8" s="458" t="s">
        <v>1</v>
      </c>
      <c r="G8" s="458"/>
      <c r="H8" s="128" t="s">
        <v>31</v>
      </c>
      <c r="I8" s="128" t="s">
        <v>32</v>
      </c>
      <c r="J8" s="128" t="s">
        <v>180</v>
      </c>
      <c r="K8" s="128" t="s">
        <v>181</v>
      </c>
      <c r="L8" s="126" t="s">
        <v>3</v>
      </c>
      <c r="M8" s="448" t="s">
        <v>7</v>
      </c>
      <c r="N8" s="448"/>
      <c r="O8" s="448"/>
      <c r="P8" s="449"/>
    </row>
    <row r="9" spans="2:16" ht="30.75" customHeight="1" x14ac:dyDescent="0.4">
      <c r="B9" s="216" t="s">
        <v>33</v>
      </c>
      <c r="C9" s="157"/>
      <c r="D9" s="157"/>
      <c r="E9" s="157"/>
      <c r="F9" s="459">
        <f>E9+D9+C9</f>
        <v>0</v>
      </c>
      <c r="G9" s="459"/>
      <c r="H9" s="157"/>
      <c r="I9" s="157"/>
      <c r="J9" s="157"/>
      <c r="K9" s="157"/>
      <c r="L9" s="126">
        <f>J9+I9+H9</f>
        <v>0</v>
      </c>
      <c r="M9" s="448">
        <f>L9+F9</f>
        <v>0</v>
      </c>
      <c r="N9" s="448"/>
      <c r="O9" s="448"/>
      <c r="P9" s="449"/>
    </row>
    <row r="10" spans="2:16" ht="36" customHeight="1" x14ac:dyDescent="0.4">
      <c r="B10" s="460" t="s">
        <v>198</v>
      </c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2"/>
    </row>
    <row r="11" spans="2:16" ht="18" customHeight="1" x14ac:dyDescent="0.4">
      <c r="B11" s="398" t="s">
        <v>8</v>
      </c>
      <c r="C11" s="444" t="s">
        <v>30</v>
      </c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57"/>
    </row>
    <row r="12" spans="2:16" ht="36.75" customHeight="1" x14ac:dyDescent="0.4">
      <c r="B12" s="398"/>
      <c r="C12" s="128" t="s">
        <v>27</v>
      </c>
      <c r="D12" s="128" t="s">
        <v>28</v>
      </c>
      <c r="E12" s="128" t="s">
        <v>38</v>
      </c>
      <c r="F12" s="445" t="s">
        <v>1</v>
      </c>
      <c r="G12" s="445"/>
      <c r="H12" s="128" t="s">
        <v>31</v>
      </c>
      <c r="I12" s="128" t="s">
        <v>32</v>
      </c>
      <c r="J12" s="128" t="s">
        <v>180</v>
      </c>
      <c r="K12" s="128" t="s">
        <v>181</v>
      </c>
      <c r="L12" s="126" t="s">
        <v>3</v>
      </c>
      <c r="M12" s="448" t="s">
        <v>7</v>
      </c>
      <c r="N12" s="448"/>
      <c r="O12" s="448"/>
      <c r="P12" s="449"/>
    </row>
    <row r="13" spans="2:16" ht="21.75" customHeight="1" x14ac:dyDescent="0.4">
      <c r="B13" s="216" t="s">
        <v>34</v>
      </c>
      <c r="C13" s="128"/>
      <c r="D13" s="128"/>
      <c r="E13" s="128"/>
      <c r="F13" s="445">
        <f>SUM(C13:E13)</f>
        <v>0</v>
      </c>
      <c r="G13" s="445"/>
      <c r="H13" s="128"/>
      <c r="I13" s="128"/>
      <c r="J13" s="128"/>
      <c r="K13" s="128"/>
      <c r="L13" s="126">
        <f>SUM(H13:K13)</f>
        <v>0</v>
      </c>
      <c r="M13" s="448">
        <f>F13+L13</f>
        <v>0</v>
      </c>
      <c r="N13" s="448"/>
      <c r="O13" s="448"/>
      <c r="P13" s="449"/>
    </row>
    <row r="14" spans="2:16" ht="21.75" customHeight="1" x14ac:dyDescent="0.4">
      <c r="B14" s="216" t="s">
        <v>182</v>
      </c>
      <c r="C14" s="128"/>
      <c r="D14" s="128"/>
      <c r="E14" s="128"/>
      <c r="F14" s="445">
        <f t="shared" ref="F14:F15" si="0">SUM(C14:E14)</f>
        <v>0</v>
      </c>
      <c r="G14" s="445"/>
      <c r="H14" s="128"/>
      <c r="I14" s="128"/>
      <c r="J14" s="128"/>
      <c r="K14" s="128"/>
      <c r="L14" s="126">
        <f t="shared" ref="L14:L15" si="1">SUM(H14:K14)</f>
        <v>0</v>
      </c>
      <c r="M14" s="448">
        <f>F14+L14</f>
        <v>0</v>
      </c>
      <c r="N14" s="448"/>
      <c r="O14" s="448"/>
      <c r="P14" s="449"/>
    </row>
    <row r="15" spans="2:16" ht="24" customHeight="1" x14ac:dyDescent="0.4">
      <c r="B15" s="216" t="s">
        <v>183</v>
      </c>
      <c r="C15" s="128"/>
      <c r="D15" s="128"/>
      <c r="E15" s="128"/>
      <c r="F15" s="445">
        <f t="shared" si="0"/>
        <v>0</v>
      </c>
      <c r="G15" s="445"/>
      <c r="H15" s="128"/>
      <c r="I15" s="128"/>
      <c r="J15" s="128"/>
      <c r="K15" s="128"/>
      <c r="L15" s="126">
        <f t="shared" si="1"/>
        <v>0</v>
      </c>
      <c r="M15" s="448">
        <f>F15+L15</f>
        <v>0</v>
      </c>
      <c r="N15" s="448"/>
      <c r="O15" s="448"/>
      <c r="P15" s="449"/>
    </row>
    <row r="16" spans="2:16" ht="23.25" customHeight="1" x14ac:dyDescent="0.4">
      <c r="B16" s="460" t="s">
        <v>199</v>
      </c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2"/>
    </row>
    <row r="17" spans="2:16" ht="31.5" customHeight="1" x14ac:dyDescent="0.4">
      <c r="B17" s="398" t="s">
        <v>8</v>
      </c>
      <c r="C17" s="444" t="s">
        <v>30</v>
      </c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57"/>
    </row>
    <row r="18" spans="2:16" ht="54" customHeight="1" x14ac:dyDescent="0.4">
      <c r="B18" s="398"/>
      <c r="C18" s="128" t="s">
        <v>27</v>
      </c>
      <c r="D18" s="128" t="s">
        <v>28</v>
      </c>
      <c r="E18" s="128" t="s">
        <v>38</v>
      </c>
      <c r="F18" s="445" t="s">
        <v>1</v>
      </c>
      <c r="G18" s="445"/>
      <c r="H18" s="128" t="s">
        <v>31</v>
      </c>
      <c r="I18" s="128" t="s">
        <v>32</v>
      </c>
      <c r="J18" s="128" t="s">
        <v>180</v>
      </c>
      <c r="K18" s="128" t="s">
        <v>181</v>
      </c>
      <c r="L18" s="126" t="s">
        <v>3</v>
      </c>
      <c r="M18" s="448" t="s">
        <v>7</v>
      </c>
      <c r="N18" s="448"/>
      <c r="O18" s="448"/>
      <c r="P18" s="449"/>
    </row>
    <row r="19" spans="2:16" ht="26.25" customHeight="1" thickBot="1" x14ac:dyDescent="0.45">
      <c r="B19" s="217" t="s">
        <v>33</v>
      </c>
      <c r="C19" s="218">
        <f>C9-C13+C14-C15</f>
        <v>0</v>
      </c>
      <c r="D19" s="218">
        <f t="shared" ref="D19:E19" si="2">D9-D13+D14-D15</f>
        <v>0</v>
      </c>
      <c r="E19" s="218">
        <f t="shared" si="2"/>
        <v>0</v>
      </c>
      <c r="F19" s="447">
        <f>SUM(C19:E19)</f>
        <v>0</v>
      </c>
      <c r="G19" s="447"/>
      <c r="H19" s="218">
        <f t="shared" ref="H19:K19" si="3">H9-H13+H14-H15</f>
        <v>0</v>
      </c>
      <c r="I19" s="218">
        <f t="shared" si="3"/>
        <v>0</v>
      </c>
      <c r="J19" s="218">
        <f t="shared" si="3"/>
        <v>0</v>
      </c>
      <c r="K19" s="218">
        <f t="shared" si="3"/>
        <v>0</v>
      </c>
      <c r="L19" s="220">
        <f>SUM(H19:K19)</f>
        <v>0</v>
      </c>
      <c r="M19" s="423">
        <f>F19+L19</f>
        <v>0</v>
      </c>
      <c r="N19" s="423"/>
      <c r="O19" s="423"/>
      <c r="P19" s="425"/>
    </row>
    <row r="20" spans="2:16" s="37" customFormat="1" ht="15" customHeight="1" thickTop="1" x14ac:dyDescent="0.4">
      <c r="B20" s="153"/>
      <c r="C20" s="153"/>
      <c r="D20" s="153"/>
      <c r="E20" s="153"/>
      <c r="F20" s="136"/>
      <c r="G20" s="136"/>
      <c r="H20" s="136"/>
      <c r="I20" s="136"/>
      <c r="J20" s="136"/>
      <c r="K20" s="136"/>
      <c r="L20" s="219"/>
      <c r="M20" s="156"/>
      <c r="N20" s="156"/>
      <c r="O20" s="156"/>
      <c r="P20" s="156"/>
    </row>
    <row r="21" spans="2:16" s="37" customFormat="1" ht="12.75" customHeight="1" thickBot="1" x14ac:dyDescent="0.45">
      <c r="B21" s="153"/>
      <c r="C21" s="153"/>
      <c r="D21" s="153"/>
      <c r="E21" s="153"/>
      <c r="F21" s="136"/>
      <c r="G21" s="136"/>
      <c r="H21" s="136"/>
      <c r="I21" s="136"/>
      <c r="J21" s="136"/>
      <c r="K21" s="136"/>
      <c r="L21" s="219"/>
      <c r="M21" s="156"/>
      <c r="N21" s="156"/>
      <c r="O21" s="156"/>
      <c r="P21" s="156"/>
    </row>
    <row r="22" spans="2:16" ht="21" customHeight="1" thickTop="1" x14ac:dyDescent="0.4">
      <c r="B22" s="454" t="s">
        <v>294</v>
      </c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5"/>
      <c r="N22" s="455"/>
      <c r="O22" s="455"/>
      <c r="P22" s="456"/>
    </row>
    <row r="23" spans="2:16" x14ac:dyDescent="0.4">
      <c r="B23" s="398" t="s">
        <v>127</v>
      </c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50"/>
    </row>
    <row r="24" spans="2:16" x14ac:dyDescent="0.4">
      <c r="B24" s="398"/>
      <c r="C24" s="444" t="s">
        <v>27</v>
      </c>
      <c r="D24" s="444"/>
      <c r="E24" s="444"/>
      <c r="F24" s="444" t="s">
        <v>293</v>
      </c>
      <c r="G24" s="444"/>
      <c r="H24" s="444"/>
      <c r="I24" s="444" t="s">
        <v>29</v>
      </c>
      <c r="J24" s="444"/>
      <c r="K24" s="444"/>
      <c r="L24" s="444" t="s">
        <v>128</v>
      </c>
      <c r="M24" s="444"/>
      <c r="N24" s="444"/>
      <c r="O24" s="445" t="s">
        <v>135</v>
      </c>
      <c r="P24" s="446"/>
    </row>
    <row r="25" spans="2:16" ht="28.5" customHeight="1" x14ac:dyDescent="0.4">
      <c r="B25" s="216" t="s">
        <v>33</v>
      </c>
      <c r="C25" s="399"/>
      <c r="D25" s="399"/>
      <c r="E25" s="399"/>
      <c r="F25" s="488"/>
      <c r="G25" s="488"/>
      <c r="H25" s="488"/>
      <c r="I25" s="488"/>
      <c r="J25" s="488"/>
      <c r="K25" s="488"/>
      <c r="L25" s="399"/>
      <c r="M25" s="399"/>
      <c r="N25" s="399"/>
      <c r="O25" s="489">
        <f>SUM(C25:N25)</f>
        <v>0</v>
      </c>
      <c r="P25" s="490"/>
    </row>
    <row r="26" spans="2:16" ht="21" customHeight="1" x14ac:dyDescent="0.4">
      <c r="B26" s="460" t="s">
        <v>295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462"/>
    </row>
    <row r="27" spans="2:16" x14ac:dyDescent="0.4">
      <c r="B27" s="398" t="s">
        <v>127</v>
      </c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50"/>
    </row>
    <row r="28" spans="2:16" x14ac:dyDescent="0.4">
      <c r="B28" s="398"/>
      <c r="C28" s="444" t="s">
        <v>27</v>
      </c>
      <c r="D28" s="444"/>
      <c r="E28" s="444"/>
      <c r="F28" s="444" t="s">
        <v>293</v>
      </c>
      <c r="G28" s="444"/>
      <c r="H28" s="444"/>
      <c r="I28" s="444" t="s">
        <v>29</v>
      </c>
      <c r="J28" s="444"/>
      <c r="K28" s="444"/>
      <c r="L28" s="444" t="s">
        <v>128</v>
      </c>
      <c r="M28" s="444"/>
      <c r="N28" s="444"/>
      <c r="O28" s="445" t="s">
        <v>135</v>
      </c>
      <c r="P28" s="446"/>
    </row>
    <row r="29" spans="2:16" x14ac:dyDescent="0.4">
      <c r="B29" s="216" t="s">
        <v>34</v>
      </c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89">
        <f t="shared" ref="O29:O31" si="4">SUM(C29:N29)</f>
        <v>0</v>
      </c>
      <c r="P29" s="490"/>
    </row>
    <row r="30" spans="2:16" x14ac:dyDescent="0.4">
      <c r="B30" s="216" t="s">
        <v>182</v>
      </c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>
        <f t="shared" si="4"/>
        <v>0</v>
      </c>
      <c r="P30" s="446"/>
    </row>
    <row r="31" spans="2:16" x14ac:dyDescent="0.4">
      <c r="B31" s="216" t="s">
        <v>183</v>
      </c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89">
        <f t="shared" si="4"/>
        <v>0</v>
      </c>
      <c r="P31" s="490"/>
    </row>
    <row r="32" spans="2:16" ht="21" customHeight="1" x14ac:dyDescent="0.4">
      <c r="B32" s="460" t="s">
        <v>292</v>
      </c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2"/>
    </row>
    <row r="33" spans="2:16" x14ac:dyDescent="0.4">
      <c r="B33" s="398" t="s">
        <v>127</v>
      </c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50"/>
    </row>
    <row r="34" spans="2:16" x14ac:dyDescent="0.4">
      <c r="B34" s="398"/>
      <c r="C34" s="444" t="s">
        <v>27</v>
      </c>
      <c r="D34" s="444"/>
      <c r="E34" s="444"/>
      <c r="F34" s="444" t="s">
        <v>293</v>
      </c>
      <c r="G34" s="444"/>
      <c r="H34" s="444"/>
      <c r="I34" s="444" t="s">
        <v>29</v>
      </c>
      <c r="J34" s="444"/>
      <c r="K34" s="444"/>
      <c r="L34" s="444" t="s">
        <v>128</v>
      </c>
      <c r="M34" s="444"/>
      <c r="N34" s="444"/>
      <c r="O34" s="445" t="s">
        <v>135</v>
      </c>
      <c r="P34" s="446"/>
    </row>
    <row r="35" spans="2:16" ht="28.5" customHeight="1" thickBot="1" x14ac:dyDescent="0.45">
      <c r="B35" s="217" t="s">
        <v>33</v>
      </c>
      <c r="C35" s="491">
        <f>C25-C29+C30-C31</f>
        <v>0</v>
      </c>
      <c r="D35" s="492"/>
      <c r="E35" s="493"/>
      <c r="F35" s="491">
        <f t="shared" ref="F35" si="5">F25-F29+F30-F31</f>
        <v>0</v>
      </c>
      <c r="G35" s="492"/>
      <c r="H35" s="493"/>
      <c r="I35" s="491">
        <f t="shared" ref="I35" si="6">I25-I29+I30-I31</f>
        <v>0</v>
      </c>
      <c r="J35" s="492"/>
      <c r="K35" s="493"/>
      <c r="L35" s="491">
        <f t="shared" ref="L35" si="7">L25-L29+L30-L31</f>
        <v>0</v>
      </c>
      <c r="M35" s="492"/>
      <c r="N35" s="493"/>
      <c r="O35" s="447">
        <f>SUM(C35:N35)</f>
        <v>0</v>
      </c>
      <c r="P35" s="494"/>
    </row>
    <row r="36" spans="2:16" ht="16.5" customHeight="1" thickTop="1" x14ac:dyDescent="0.4"/>
    <row r="37" spans="2:16" ht="16.5" customHeight="1" x14ac:dyDescent="0.4"/>
    <row r="38" spans="2:16" s="124" customFormat="1" ht="26.25" customHeight="1" thickBot="1" x14ac:dyDescent="0.45">
      <c r="B38" s="473"/>
      <c r="C38" s="473"/>
      <c r="D38" s="473"/>
      <c r="E38" s="474"/>
      <c r="F38" s="474"/>
      <c r="G38" s="474"/>
      <c r="H38" s="473"/>
      <c r="I38" s="473"/>
      <c r="J38" s="473"/>
      <c r="K38" s="473"/>
      <c r="L38" s="473"/>
      <c r="M38" s="473"/>
      <c r="N38" s="473"/>
      <c r="O38" s="473"/>
      <c r="P38" s="473"/>
    </row>
    <row r="39" spans="2:16" s="124" customFormat="1" ht="36" customHeight="1" thickTop="1" x14ac:dyDescent="0.4">
      <c r="B39" s="475" t="s">
        <v>156</v>
      </c>
      <c r="C39" s="476"/>
      <c r="D39" s="477"/>
      <c r="E39" s="464" t="s">
        <v>184</v>
      </c>
      <c r="F39" s="465"/>
      <c r="G39" s="465"/>
      <c r="H39" s="465"/>
      <c r="I39" s="466"/>
      <c r="J39" s="464" t="s">
        <v>115</v>
      </c>
      <c r="K39" s="465"/>
      <c r="L39" s="466"/>
      <c r="M39" s="478" t="s">
        <v>151</v>
      </c>
      <c r="N39" s="478"/>
      <c r="O39" s="478"/>
      <c r="P39" s="478"/>
    </row>
    <row r="40" spans="2:16" s="124" customFormat="1" ht="31.5" customHeight="1" thickBot="1" x14ac:dyDescent="0.45">
      <c r="B40" s="470" t="s">
        <v>6</v>
      </c>
      <c r="C40" s="471"/>
      <c r="D40" s="472"/>
      <c r="E40" s="467" t="s">
        <v>185</v>
      </c>
      <c r="F40" s="468"/>
      <c r="G40" s="468"/>
      <c r="H40" s="468"/>
      <c r="I40" s="469"/>
      <c r="J40" s="467" t="s">
        <v>104</v>
      </c>
      <c r="K40" s="468"/>
      <c r="L40" s="469"/>
      <c r="M40" s="463" t="s">
        <v>6</v>
      </c>
      <c r="N40" s="463"/>
      <c r="O40" s="463"/>
      <c r="P40" s="463"/>
    </row>
    <row r="41" spans="2:16" ht="16.5" thickTop="1" x14ac:dyDescent="0.4"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</row>
  </sheetData>
  <mergeCells count="91">
    <mergeCell ref="C30:E30"/>
    <mergeCell ref="F30:H30"/>
    <mergeCell ref="I30:K30"/>
    <mergeCell ref="L30:N30"/>
    <mergeCell ref="O30:P30"/>
    <mergeCell ref="C29:E29"/>
    <mergeCell ref="F29:H29"/>
    <mergeCell ref="I29:K29"/>
    <mergeCell ref="L29:N29"/>
    <mergeCell ref="O29:P29"/>
    <mergeCell ref="C35:E35"/>
    <mergeCell ref="F35:H35"/>
    <mergeCell ref="I35:K35"/>
    <mergeCell ref="L35:N35"/>
    <mergeCell ref="O35:P35"/>
    <mergeCell ref="B32:P32"/>
    <mergeCell ref="B33:B34"/>
    <mergeCell ref="C33:P33"/>
    <mergeCell ref="C34:E34"/>
    <mergeCell ref="F34:H34"/>
    <mergeCell ref="I34:K34"/>
    <mergeCell ref="L34:N34"/>
    <mergeCell ref="O34:P34"/>
    <mergeCell ref="C31:E31"/>
    <mergeCell ref="F31:H31"/>
    <mergeCell ref="I31:K31"/>
    <mergeCell ref="L31:N31"/>
    <mergeCell ref="O31:P31"/>
    <mergeCell ref="B26:P26"/>
    <mergeCell ref="B27:B28"/>
    <mergeCell ref="C27:P27"/>
    <mergeCell ref="C28:E28"/>
    <mergeCell ref="F28:H28"/>
    <mergeCell ref="I28:K28"/>
    <mergeCell ref="L28:N28"/>
    <mergeCell ref="O28:P28"/>
    <mergeCell ref="C25:E25"/>
    <mergeCell ref="F25:H25"/>
    <mergeCell ref="I25:K25"/>
    <mergeCell ref="L25:N25"/>
    <mergeCell ref="O25:P25"/>
    <mergeCell ref="B4:D4"/>
    <mergeCell ref="E4:P4"/>
    <mergeCell ref="B3:D3"/>
    <mergeCell ref="B2:D2"/>
    <mergeCell ref="E2:P3"/>
    <mergeCell ref="M40:P40"/>
    <mergeCell ref="E39:I39"/>
    <mergeCell ref="E40:I40"/>
    <mergeCell ref="B22:P22"/>
    <mergeCell ref="B23:B24"/>
    <mergeCell ref="B40:D40"/>
    <mergeCell ref="J40:L40"/>
    <mergeCell ref="B38:D38"/>
    <mergeCell ref="E38:G38"/>
    <mergeCell ref="H38:P38"/>
    <mergeCell ref="B39:D39"/>
    <mergeCell ref="J39:L39"/>
    <mergeCell ref="M39:P39"/>
    <mergeCell ref="C24:E24"/>
    <mergeCell ref="F24:H24"/>
    <mergeCell ref="I24:K24"/>
    <mergeCell ref="F9:G9"/>
    <mergeCell ref="F15:G15"/>
    <mergeCell ref="B17:B18"/>
    <mergeCell ref="F18:G18"/>
    <mergeCell ref="M18:P18"/>
    <mergeCell ref="B16:P16"/>
    <mergeCell ref="C17:P17"/>
    <mergeCell ref="M9:P9"/>
    <mergeCell ref="M13:P13"/>
    <mergeCell ref="M15:P15"/>
    <mergeCell ref="B10:P10"/>
    <mergeCell ref="F13:G13"/>
    <mergeCell ref="B11:B12"/>
    <mergeCell ref="F12:G12"/>
    <mergeCell ref="M12:P12"/>
    <mergeCell ref="C11:P11"/>
    <mergeCell ref="B5:P5"/>
    <mergeCell ref="B6:P6"/>
    <mergeCell ref="B7:B8"/>
    <mergeCell ref="C7:P7"/>
    <mergeCell ref="F8:G8"/>
    <mergeCell ref="M8:P8"/>
    <mergeCell ref="L24:N24"/>
    <mergeCell ref="O24:P24"/>
    <mergeCell ref="F19:G19"/>
    <mergeCell ref="M19:P19"/>
    <mergeCell ref="F14:G14"/>
    <mergeCell ref="M14:P14"/>
    <mergeCell ref="C23:P23"/>
  </mergeCells>
  <printOptions horizontalCentered="1" verticalCentered="1"/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جلد</vt:lpstr>
      <vt:lpstr>فرم روكش </vt:lpstr>
      <vt:lpstr>برنامه</vt:lpstr>
      <vt:lpstr>حقوق و مزایای مستمر</vt:lpstr>
      <vt:lpstr>سایر هزینه های پرسنلی</vt:lpstr>
      <vt:lpstr>سایر هزینه ها</vt:lpstr>
      <vt:lpstr>تملک دارائیهای سرمایه ای </vt:lpstr>
      <vt:lpstr>بودجه ریزی مبتنی بر عملکرد </vt:lpstr>
      <vt:lpstr>نیروی انسانی </vt:lpstr>
      <vt:lpstr>دانشجو </vt:lpstr>
      <vt:lpstr>عملکرد</vt:lpstr>
      <vt:lpstr>برنامه!Print_Area</vt:lpstr>
      <vt:lpstr>جلد!Print_Area</vt:lpstr>
      <vt:lpstr>'حقوق و مزایای مستمر'!Print_Area</vt:lpstr>
      <vt:lpstr>'دانشجو '!Print_Area</vt:lpstr>
      <vt:lpstr>'سایر هزینه ها'!Print_Area</vt:lpstr>
      <vt:lpstr>'سایر هزینه های پرسنلی'!Print_Area</vt:lpstr>
      <vt:lpstr>عملکرد!Print_Area</vt:lpstr>
      <vt:lpstr>'فرم روكش '!Print_Area</vt:lpstr>
      <vt:lpstr>'نیروی انسانی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2012-05-06T06:52:39Z</cp:lastPrinted>
  <dcterms:created xsi:type="dcterms:W3CDTF">2006-09-16T00:00:00Z</dcterms:created>
  <dcterms:modified xsi:type="dcterms:W3CDTF">2018-04-03T09:32:46Z</dcterms:modified>
</cp:coreProperties>
</file>